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65356" windowWidth="10785" windowHeight="7425" activeTab="0"/>
  </bookViews>
  <sheets>
    <sheet name="งบทดลองหลังปิดบัญชี" sheetId="1" r:id="rId1"/>
    <sheet name="หมายเหตุเงินฝากธ." sheetId="2" r:id="rId2"/>
    <sheet name="หมายเหตุประกอบงบทดลอง" sheetId="3" r:id="rId3"/>
    <sheet name="งบแสดงฐานะการเงินใหม่" sheetId="4" r:id="rId4"/>
    <sheet name="งบทรัพย์สิน60" sheetId="5" r:id="rId5"/>
    <sheet name="หมายเหตุประกอบงบปี (2)" sheetId="6" r:id="rId6"/>
    <sheet name="หมายเหตุเงินอุดหนุนฉ." sheetId="7" r:id="rId7"/>
    <sheet name="หมายเหตุ10เงินสะสม" sheetId="8" r:id="rId8"/>
    <sheet name="แนบ10งบแสดงฐานการเงิน เงินสะสม" sheetId="9" r:id="rId9"/>
    <sheet name="รายรับ60" sheetId="10" r:id="rId10"/>
  </sheets>
  <definedNames>
    <definedName name="_xlnm.Print_Area" localSheetId="0">'งบทดลองหลังปิดบัญชี'!$A$1:$T$73</definedName>
    <definedName name="_xlnm.Print_Area" localSheetId="4">'งบทรัพย์สิน60'!$A$1:$P$68</definedName>
    <definedName name="_xlnm.Print_Area" localSheetId="3">'งบแสดงฐานะการเงินใหม่'!$A$1:$G$62</definedName>
    <definedName name="_xlnm.Print_Area" localSheetId="9">'รายรับ60'!$A$1:$I$56</definedName>
    <definedName name="_xlnm.Print_Area" localSheetId="7">'หมายเหตุ10เงินสะสม'!$A$1:$K$44</definedName>
    <definedName name="_xlnm.Print_Area" localSheetId="2">'หมายเหตุประกอบงบทดลอง'!$A$1:$J$67</definedName>
    <definedName name="_xlnm.Print_Area" localSheetId="5">'หมายเหตุประกอบงบปี (2)'!$A$1:$J$80</definedName>
  </definedNames>
  <calcPr fullCalcOnLoad="1"/>
</workbook>
</file>

<file path=xl/sharedStrings.xml><?xml version="1.0" encoding="utf-8"?>
<sst xmlns="http://schemas.openxmlformats.org/spreadsheetml/2006/main" count="693" uniqueCount="394">
  <si>
    <t>ลูกหนี้เงินยืมเงินงบประมาณ</t>
  </si>
  <si>
    <t>110201</t>
  </si>
  <si>
    <t>110202</t>
  </si>
  <si>
    <t>110203</t>
  </si>
  <si>
    <t>230100</t>
  </si>
  <si>
    <t>320000</t>
  </si>
  <si>
    <t>องค์การบริหารส่วนตำบลหนองฉิม</t>
  </si>
  <si>
    <t>รายการ</t>
  </si>
  <si>
    <t>รหัสบัญชี</t>
  </si>
  <si>
    <t>เครดิต</t>
  </si>
  <si>
    <t>เงินสด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</si>
  <si>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</si>
  <si>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</si>
  <si>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</si>
  <si>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</si>
  <si>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</si>
  <si>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</si>
  <si>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</si>
  <si>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</si>
  <si>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</si>
  <si>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เงินสะสม</t>
  </si>
  <si>
    <t>เดบิท</t>
  </si>
  <si>
    <t>ประมาณการ</t>
  </si>
  <si>
    <t>รหัส</t>
  </si>
  <si>
    <t>เงินอุดหนุนเฉพาะกิจ</t>
  </si>
  <si>
    <t>จำนวนเงิน</t>
  </si>
  <si>
    <t>รวม</t>
  </si>
  <si>
    <t>เงินทุนสำรองเงินสะสม</t>
  </si>
  <si>
    <t>หมวด/ประเภท/รายการ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</si>
  <si>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</si>
  <si>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</si>
  <si>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</si>
  <si>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</si>
  <si>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</si>
  <si>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หมวดเงินจัดสรร</t>
  </si>
  <si>
    <t>หมวดเงินอุดหนุน</t>
  </si>
  <si>
    <t>รวมทั้งสิ้น</t>
  </si>
  <si>
    <t>องค์การบริหารส่วนตำบลหนองฉิม  อำเภอเนินสง่า  จังหวัดชัยภูมิ</t>
  </si>
  <si>
    <t>รายรับจริง</t>
  </si>
  <si>
    <t>รายรับ</t>
  </si>
  <si>
    <t>งบแสดงฐานะการเงิน</t>
  </si>
  <si>
    <t>ทรัพย์สินตามงบทรัพย์สิน</t>
  </si>
  <si>
    <t>ทุนทรัพย์สิน</t>
  </si>
  <si>
    <t>องค์การบริหารส่วนตำบลหนองฉิม อำเภอเนินสง่า จังหวัดชัยภูมิ</t>
  </si>
  <si>
    <t>ประเภททรัพย์สิน</t>
  </si>
  <si>
    <t>ก</t>
  </si>
  <si>
    <t>อสังหาริมทรัพย์</t>
  </si>
  <si>
    <t xml:space="preserve"> -ที่ดิน</t>
  </si>
  <si>
    <t xml:space="preserve"> -อาคาร</t>
  </si>
  <si>
    <t>ข</t>
  </si>
  <si>
    <t xml:space="preserve"> -อื่น ๆ (สิ่งก่อสร้าง)</t>
  </si>
  <si>
    <t>สังหาริมทรัพย์</t>
  </si>
  <si>
    <t xml:space="preserve"> -ครุภัณฑ์สำนักงาน</t>
  </si>
  <si>
    <t xml:space="preserve"> -ครุภัณฑ์งานบ้านงานครัว</t>
  </si>
  <si>
    <t>งบทดลอง (หลังปิดบัญชี)</t>
  </si>
  <si>
    <t xml:space="preserve">     จำนวนเงินที่ตกเป็นเงินสะสม</t>
  </si>
  <si>
    <t>หมายเหตุ</t>
  </si>
  <si>
    <t>สาขา</t>
  </si>
  <si>
    <t>ประเภท</t>
  </si>
  <si>
    <t>เลขที่บัญชี</t>
  </si>
  <si>
    <t>ออมทรัพย์</t>
  </si>
  <si>
    <t>กระแสรายวัน</t>
  </si>
  <si>
    <t>ฝากประจำ</t>
  </si>
  <si>
    <t>307-6-06165-8</t>
  </si>
  <si>
    <t>300-0-0433882-2</t>
  </si>
  <si>
    <t>980-8-71574-5</t>
  </si>
  <si>
    <t xml:space="preserve">เงินฝากธนาคาร ธกส. </t>
  </si>
  <si>
    <t xml:space="preserve">เงินฝากธนาคาร กรุงไทย </t>
  </si>
  <si>
    <t>เงินฝากธนาคารกรุงไทย</t>
  </si>
  <si>
    <t>เงินฝากธนาคาร กรุงไทย</t>
  </si>
  <si>
    <t>เงินฝากธนาคาร ออมสิน</t>
  </si>
  <si>
    <t>เบิกจ่ายแล้ว</t>
  </si>
  <si>
    <t>ก่อหนี้ผูกพัน</t>
  </si>
  <si>
    <t xml:space="preserve"> -ครุภัณฑ์การกีฬา</t>
  </si>
  <si>
    <t>รายได้</t>
  </si>
  <si>
    <t>สินทรัพย์</t>
  </si>
  <si>
    <t>สินทรัพย์หมุนเวียน</t>
  </si>
  <si>
    <t>รวมสินทรัพย์หมุนเวียน</t>
  </si>
  <si>
    <t>สินทรัพย์ไม่หมุนเวียน</t>
  </si>
  <si>
    <t>รายจ่ายค้างจ่าย</t>
  </si>
  <si>
    <t>เงินสดและเงินฝากธนาคาร</t>
  </si>
  <si>
    <t>หนี้สินหมุนเวียน</t>
  </si>
  <si>
    <t>รวมหนี้สิน</t>
  </si>
  <si>
    <t xml:space="preserve"> </t>
  </si>
  <si>
    <t>-</t>
  </si>
  <si>
    <t>เงินฝากธนาคาร ธกส. - ออมทรัพย์ อบต.</t>
  </si>
  <si>
    <t>เงินฝากธนาคาร ธกส. - ออมทรัพย์ บช.2</t>
  </si>
  <si>
    <t>เงินฝากธนาคารกรุงไทย  - ออมทรัพย์ อบต.</t>
  </si>
  <si>
    <t>เงินฝากธนาคารออมสิน  - ประจำ</t>
  </si>
  <si>
    <t>เงินฝากธนาคารกรุงไทย  - ประจำ</t>
  </si>
  <si>
    <t>รายจ่ายผัดส่งใบสำคัญ</t>
  </si>
  <si>
    <t>2.  เงินมัดจำประกันสัญญา</t>
  </si>
  <si>
    <t>1.  ภาษีหัก ณ ที่จ่าย</t>
  </si>
  <si>
    <t xml:space="preserve">     ทุนสำรองเงินสะสม  25%</t>
  </si>
  <si>
    <t xml:space="preserve">      ทุนสำรองเงินสะสมทั้งสิ้น</t>
  </si>
  <si>
    <t xml:space="preserve"> -ครุภัณฑ์อื่น</t>
  </si>
  <si>
    <t>1 ภาษีโรงเรือนและที่ดิน</t>
  </si>
  <si>
    <t>2 ภาษีบำรุงท้องที่</t>
  </si>
  <si>
    <t>3 ภาษีป้าย</t>
  </si>
  <si>
    <t>1 ค่าธรรมเนียมการเก็บและขนขยะมูลฝอย</t>
  </si>
  <si>
    <t>1 ค่าเช่าหรือค่าบริการสถานที่</t>
  </si>
  <si>
    <t>2 ดอกเบี้ยเงินฝากธนาคาร</t>
  </si>
  <si>
    <t>1 รายได้จากการดำเนินกิจการตลาดสด</t>
  </si>
  <si>
    <t>2 รายได้จากการจำหน่ายน้ำประปา</t>
  </si>
  <si>
    <t>1 ค่าขายแบบแปลน</t>
  </si>
  <si>
    <t>2 รายได้เบ็ดเตล็ดอื่นๆ</t>
  </si>
  <si>
    <t>1 เงินอุดหนุนทั่วไปสำหรับดำเนินการตามอำนาจหน้าที่และภารกิจถ่ายโอนเลือกทำ</t>
  </si>
  <si>
    <t>3 รายได้จากทรัพย์สินอื่น</t>
  </si>
  <si>
    <t>รวมเงินรายรับตามข้อบัญญัติ</t>
  </si>
  <si>
    <t>3.  ลูกหนี้ภาษีป้าย</t>
  </si>
  <si>
    <t>วันที่</t>
  </si>
  <si>
    <t>จำนวนเงินที่ได้รับอนุมัติ</t>
  </si>
  <si>
    <t>ยังไม่ได้</t>
  </si>
  <si>
    <t>ได้รับอนุมัติ</t>
  </si>
  <si>
    <t>จ่ายขาด</t>
  </si>
  <si>
    <t>ยืมเงินสะสม</t>
  </si>
  <si>
    <t>รวม หน้าที่ 1</t>
  </si>
  <si>
    <t>ตามมติการประชุมสภาฯ</t>
  </si>
  <si>
    <t>องค์การบริหารส่วนตำบลหนองฉิม อ.เนินสง่า จ.ชัยภูมิ</t>
  </si>
  <si>
    <t>2 ค่าธรรมเนียมจดทะเบียนพาณิชย์</t>
  </si>
  <si>
    <t>3 ค่าเปรียบเทียบปรับผู้กระทำผิดกฎหมายจราจรทางบก</t>
  </si>
  <si>
    <t>4 ค่าปรับการผิดสัญญา</t>
  </si>
  <si>
    <t>6 ค่าใบอนุญาตกิจการที่เป็นอันตรายต่อสุขภาพ</t>
  </si>
  <si>
    <t>งบทดลอง (ก่อนปิดบัญชี)</t>
  </si>
  <si>
    <t>510000</t>
  </si>
  <si>
    <t>เงินเดือน (ฝ่ายการเมือง)</t>
  </si>
  <si>
    <t>521000</t>
  </si>
  <si>
    <t>เงินเดือน (ฝ่ายประจำ)</t>
  </si>
  <si>
    <t>522000</t>
  </si>
  <si>
    <t>531000</t>
  </si>
  <si>
    <t>532000</t>
  </si>
  <si>
    <t>533000</t>
  </si>
  <si>
    <t>534000</t>
  </si>
  <si>
    <t>560000</t>
  </si>
  <si>
    <t>541000</t>
  </si>
  <si>
    <t>550000</t>
  </si>
  <si>
    <t>400000</t>
  </si>
  <si>
    <t>เงินฝากธนาคารกรุงไทย -กระแสรายวัน เพื่อการรับเงิน</t>
  </si>
  <si>
    <t>01-112-2-59680-8</t>
  </si>
  <si>
    <t>01-112-2-69140-2</t>
  </si>
  <si>
    <t>1.  ลูกหนี้ภาษีโรงเรือนและที่ดิน</t>
  </si>
  <si>
    <t>2.  ลูกหนี้ภาษีบำรุงท้องที่</t>
  </si>
  <si>
    <t>542000</t>
  </si>
  <si>
    <t>รายได้จากรัฐบาลค้างรับ</t>
  </si>
  <si>
    <t>113200</t>
  </si>
  <si>
    <t>212000</t>
  </si>
  <si>
    <t>รายจ่ายค้างจ่ายระหว่างดำเนินงาน (หมายเหตุ 3)</t>
  </si>
  <si>
    <t>เงินทุนสำรองเงินสะสม (หมายเหตุ 4)</t>
  </si>
  <si>
    <t>เจ้าหนี้เงินสะสม</t>
  </si>
  <si>
    <t>2 ภาษีมูลค่าเพิ่มตาม พรบ. กำหนดแผนและขั้นตอนกระจายอำนาจ</t>
  </si>
  <si>
    <t>4 ภาษีธุรกิจเฉพาะ</t>
  </si>
  <si>
    <t>5 ภาษีสุรา</t>
  </si>
  <si>
    <t>6 ภาษีสรรพสามิต</t>
  </si>
  <si>
    <t>7 ภาษีการพนัน</t>
  </si>
  <si>
    <t>8 ค่าภาคหลวงแร่</t>
  </si>
  <si>
    <t>9 ค่าภาคหลวงปิโตรเลียม</t>
  </si>
  <si>
    <t>10 ค่าธรรมเนียมจดทะเบียนสิทธิและนิติกรรมที่ดิน</t>
  </si>
  <si>
    <t>รับจริง</t>
  </si>
  <si>
    <t>รับ</t>
  </si>
  <si>
    <t>จ่าย</t>
  </si>
  <si>
    <t>รอคืนจังหวัด</t>
  </si>
  <si>
    <t>รายละเอียดเงินอุดหนุนทั่วไประบุวัตถุประสงค์</t>
  </si>
  <si>
    <t>4.  ลูกหนี้รายได้อื่น (ค่าเก็บขยะ+อภ.1)</t>
  </si>
  <si>
    <t>5. ลูกหนี้เงินยืมเงินสะสม</t>
  </si>
  <si>
    <t>ลูกหนี้เงินยืมเงินสะสม</t>
  </si>
  <si>
    <r>
      <t>หัก</t>
    </r>
    <r>
      <rPr>
        <sz val="16"/>
        <rFont val="TH Niramit AS"/>
        <family val="0"/>
      </rPr>
      <t xml:space="preserve"> รายจ่ายจริง</t>
    </r>
  </si>
  <si>
    <t>7.  เงินสะสมที่สามารถนำไปใช้ได้</t>
  </si>
  <si>
    <t>หนองบัวใหญ่</t>
  </si>
  <si>
    <t>จัตุรัส</t>
  </si>
  <si>
    <t>ชัยภูมิ</t>
  </si>
  <si>
    <t>981-2-20437-7</t>
  </si>
  <si>
    <t>01-112-5-00042-6</t>
  </si>
  <si>
    <t>แบบใหม่ตามลาแอส มี.ค. 58</t>
  </si>
  <si>
    <t>เงินฝากธนาคาร ประเภท- ออมทรัพย์/เผื่อเรียก</t>
  </si>
  <si>
    <t>รายละเอียด เงินฝากธนาคาร ประกอบงบทดลอง</t>
  </si>
  <si>
    <t>รายละเอียด ประกอบงบทดลองและรายงานรับ-จ่ายเงิน</t>
  </si>
  <si>
    <r>
      <rPr>
        <b/>
        <u val="single"/>
        <sz val="16"/>
        <rFont val="TH Niramit AS"/>
        <family val="0"/>
      </rPr>
      <t>รายจ่ายค้างจ่ายระหว่างดำเนินงาน</t>
    </r>
    <r>
      <rPr>
        <b/>
        <sz val="16"/>
        <rFont val="TH Niramit AS"/>
        <family val="0"/>
      </rPr>
      <t xml:space="preserve">  (หมายเหตุ  3) </t>
    </r>
  </si>
  <si>
    <t xml:space="preserve">ทุนสำรองเงินสะสม (หมายเหตุ  4) </t>
  </si>
  <si>
    <t xml:space="preserve">ลูกหนี้ค่าภาษี  </t>
  </si>
  <si>
    <t>เงินรับฝาก (หมายเหตุ 1)</t>
  </si>
  <si>
    <r>
      <t>เงินรับฝาก</t>
    </r>
    <r>
      <rPr>
        <b/>
        <sz val="16"/>
        <rFont val="TH Niramit AS"/>
        <family val="0"/>
      </rPr>
      <t xml:space="preserve">  (หมายเหตุ  1)  </t>
    </r>
  </si>
  <si>
    <r>
      <rPr>
        <b/>
        <u val="single"/>
        <sz val="16"/>
        <rFont val="TH Niramit AS"/>
        <family val="0"/>
      </rPr>
      <t>รายจ่ายค้างจ่าย</t>
    </r>
    <r>
      <rPr>
        <b/>
        <sz val="16"/>
        <rFont val="TH Niramit AS"/>
        <family val="0"/>
      </rPr>
      <t xml:space="preserve">  (หมายเหตุ  2) </t>
    </r>
  </si>
  <si>
    <t>ลูกหนี้ค่าภาษี</t>
  </si>
  <si>
    <t>ลูกหนี้รายได้อื่น</t>
  </si>
  <si>
    <t>สินทรัพย์หมุนเวียนอื่น</t>
  </si>
  <si>
    <t>ทรัพย์สินเกิดจากเงินกู้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</si>
  <si>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</si>
  <si>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</si>
  <si>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</si>
  <si>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</t>
  </si>
  <si>
    <t xml:space="preserve">รายจ่ายค้างจ่ายระหว่างดำเนินงาน </t>
  </si>
  <si>
    <t>เงินรับฝาก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</si>
  <si>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</si>
  <si>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</si>
  <si>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</si>
  <si>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หนี้สินไม่หมุนเวียนอื่น</t>
  </si>
  <si>
    <t>รวมเงินสะสม</t>
  </si>
  <si>
    <t>รวมหนี้สินและเงินสะสม</t>
  </si>
  <si>
    <t>รวมหนี้สินไม่หมุนเวียน</t>
  </si>
  <si>
    <t>หมายเหตุประกอบงบแสดงฐานะการเงิน</t>
  </si>
  <si>
    <t>หมายเหตุ 2 งบทรัพย์สิน</t>
  </si>
  <si>
    <t>ชื่อ</t>
  </si>
  <si>
    <t>ราคาทรัพย์สิน</t>
  </si>
  <si>
    <t>เงินที่มีผู้อุทิศให้</t>
  </si>
  <si>
    <t>เงินกู้</t>
  </si>
  <si>
    <r>
      <t>หมายเหตุ  10</t>
    </r>
    <r>
      <rPr>
        <b/>
        <sz val="16"/>
        <rFont val="TH Niramit AS"/>
        <family val="0"/>
      </rPr>
      <t xml:space="preserve">    เงินสะสม</t>
    </r>
  </si>
  <si>
    <t>รายรับจริงสูงกว่ารายจ่ายจริง</t>
  </si>
  <si>
    <r>
      <t>หัก</t>
    </r>
    <r>
      <rPr>
        <sz val="16"/>
        <rFont val="TH Niramit AS"/>
        <family val="0"/>
      </rPr>
      <t xml:space="preserve">  25% ของรายรับจริงสูงกว่ารายจ่ายจริง</t>
    </r>
  </si>
  <si>
    <t xml:space="preserve">      (เงินทุนสำรองเงินสะสม) </t>
  </si>
  <si>
    <t>แบบใหม่</t>
  </si>
  <si>
    <t>บวก</t>
  </si>
  <si>
    <t>รับจริงสูงกว่ารายจ่ายจริงหลังหักเงินทุนสำรองเงินสะสม</t>
  </si>
  <si>
    <t xml:space="preserve">จ่ายขาดเงินสะสม </t>
  </si>
  <si>
    <t>หัก</t>
  </si>
  <si>
    <t>(หมายเหตุประกอบงบแสดงฐานะการเงินเป็นส่วนหนึ่งของงบการเงินนี้)</t>
  </si>
  <si>
    <t>111100</t>
  </si>
  <si>
    <t>111201</t>
  </si>
  <si>
    <t>111203</t>
  </si>
  <si>
    <t>113300</t>
  </si>
  <si>
    <t>215000</t>
  </si>
  <si>
    <t>211000</t>
  </si>
  <si>
    <t>310000</t>
  </si>
  <si>
    <t xml:space="preserve">                               - ประจำ</t>
  </si>
  <si>
    <t xml:space="preserve">                               - กระแสรายวัน</t>
  </si>
  <si>
    <t>แหล่งที่มาของทรัพย์สินทั้งหมด</t>
  </si>
  <si>
    <t>(ลงชื่อ)….......……………...…………       (ลงชื่อ) .………….....………………             ลงชื่อ)…………....….………….....         (ลงชื่อ)................................</t>
  </si>
  <si>
    <t xml:space="preserve"> -ครุภัณฑ์โยธา</t>
  </si>
  <si>
    <r>
      <t xml:space="preserve"> -ครุภัณฑ์ทั่วไป </t>
    </r>
    <r>
      <rPr>
        <sz val="14"/>
        <rFont val="TH Niramit AS"/>
        <family val="0"/>
      </rPr>
      <t>(ยานพาหนะและขนส่ง)</t>
    </r>
  </si>
  <si>
    <t xml:space="preserve"> -ครุภัณฑ์ดนตรี</t>
  </si>
  <si>
    <t>980-9-60658-3</t>
  </si>
  <si>
    <t>ยกมาจาก</t>
  </si>
  <si>
    <t>รับเพิ่ม</t>
  </si>
  <si>
    <t>จำหน่วย</t>
  </si>
  <si>
    <t>ยกไป</t>
  </si>
  <si>
    <t>งวดก่อน</t>
  </si>
  <si>
    <t>งวดนี้</t>
  </si>
  <si>
    <t>งวดหน้า</t>
  </si>
  <si>
    <r>
      <t xml:space="preserve"> -ครุภัณฑ์ทั่วไป</t>
    </r>
    <r>
      <rPr>
        <sz val="12"/>
        <rFont val="TH Niramit AS"/>
        <family val="0"/>
      </rPr>
      <t xml:space="preserve"> (ยานพาหนะและขนส่ง)</t>
    </r>
  </si>
  <si>
    <t>เงินอุดหนุทั่วไปฯ - อื่นๆ</t>
  </si>
  <si>
    <t>สำหรับปี สิ้นสุดวันที่  30  กันยายน  2559</t>
  </si>
  <si>
    <t xml:space="preserve">     (ดำเนินการยังไม่แล้วเสร็จ)</t>
  </si>
  <si>
    <t>511000</t>
  </si>
  <si>
    <t>551000</t>
  </si>
  <si>
    <t>561000</t>
  </si>
  <si>
    <t xml:space="preserve">     (นางอรวรรณ  ประทุมวงศ์)          (นางสุรางค์รัตน์  หงษ์ไทย)              (นายเชาวลิต  จันทร์พงษ์)            (นายวินัย  โชคชัย)</t>
  </si>
  <si>
    <t xml:space="preserve">        นักวิชาการเงินและบัญชี                ผู้อำนวยการกองคลัง                         ปลัดอบต.                        นายก อบต.</t>
  </si>
  <si>
    <t>111202</t>
  </si>
  <si>
    <t xml:space="preserve">ลูกหนี้ค่าภาษี </t>
  </si>
  <si>
    <t>สำนักงาน-ไฟฟ้า-โซล่าเซลล์ 250,000</t>
  </si>
  <si>
    <t>โยธา(ก่อสร้าง) สว่านโรตารี่ 6,500 ตบดิน 30,000 รถเข็นปูน 5,000 รวม 291,500 แต่รายจ่าย ณ  30 มิ.ย. 336,415.84 (ซ่อม 44,915.84)</t>
  </si>
  <si>
    <t>เพิ่มไตรมาส 4</t>
  </si>
  <si>
    <t>สำนักงาน - คอมพิวเตอร์ 3 ชุดๆ ละ 22,000 เป็น 66,000 ตู้นิรภัย 20,000</t>
  </si>
  <si>
    <t>ทั่วไป (ยานพาหนะ) เรือท้องแบบ 30,000</t>
  </si>
  <si>
    <t xml:space="preserve"> มีงบซ่อมแซม กล้องวงจรปิด 50,000 รวมรายจ่ายหมวดครุภัณพ์ 543,915.84 (ซ่อมรวม 94,915.84)</t>
  </si>
  <si>
    <t>คอมพิวเตอร์ 3 ชุดๆ ละ 22,000 เป็น 66,000 ตู้นิรภัย 20,000</t>
  </si>
  <si>
    <t>โยธา(ก่อสร้าง) สว่านโรตารี่ 6,500 ตบดิน 30,000 รถเข็นปูน 5,000</t>
  </si>
  <si>
    <t xml:space="preserve">             เจ้าพนักงานพัสดุ                  ผู้อำนวยการกองคลัง                             ปลัดอบต.                              นายก อบต.</t>
  </si>
  <si>
    <t xml:space="preserve">          (นางจุฑามาศ  บุญโนนแต้)    (นางสุรางค์รัตน์  หงษ์ไทย)               (นายเชาวลิต  จันทร์พงษ์)               (นายวินัย  โชคชัย)</t>
  </si>
  <si>
    <t>รับเพิ่มปีนี้ 2559</t>
  </si>
  <si>
    <t>จาก 58  ไป 59</t>
  </si>
  <si>
    <t>6. โครงการจ่ายขาดเงินสะสม</t>
  </si>
  <si>
    <t>5 ค่าใบอนุญาตรับทำการเก็บและขนสิ่งปฏิกูล</t>
  </si>
  <si>
    <t>1.ค่าภาษีและค่าธรรมเนียมรถยนต์</t>
  </si>
  <si>
    <t>3 ภาษีมูลค่าเพิ่ม 1 ใน 9</t>
  </si>
  <si>
    <t xml:space="preserve">     (นางอรวรรณ  ประทุมวงศ์)     (นางสุรางค์รัตน์  หงษ์ไทย)       (นายเชาวลิต  จันทร์พงษ์)       (นายวินัย  โชคชัย)</t>
  </si>
  <si>
    <r>
      <t xml:space="preserve">        นักวิชาการเงินและบัญชี          ผู้อำนวยการกองคลัง          </t>
    </r>
    <r>
      <rPr>
        <sz val="16"/>
        <rFont val="TH Niramit AS"/>
        <family val="0"/>
      </rPr>
      <t xml:space="preserve">        </t>
    </r>
    <r>
      <rPr>
        <sz val="14"/>
        <rFont val="TH Niramit AS"/>
        <family val="0"/>
      </rPr>
      <t xml:space="preserve"> ปลัดอบต.                      นายก อบต.</t>
    </r>
  </si>
  <si>
    <t>ลูกหนี้เงินทุนโครงการเศรษฐกิจชุมชน</t>
  </si>
  <si>
    <t>113500</t>
  </si>
  <si>
    <t>ณ วันที่  30 กันยายน 2560</t>
  </si>
  <si>
    <t>รายจ่ายค้างจ่าย   (หมายเหตุ 2)</t>
  </si>
  <si>
    <t>ณ วันที่  30  กันยายน  2560</t>
  </si>
  <si>
    <t>3.  เงินโครงการเศรษฐกิจชุมชน</t>
  </si>
  <si>
    <t>4.  เงินรอคืนจังหวัด</t>
  </si>
  <si>
    <t xml:space="preserve">      หมวดเงินเดือนประจำ</t>
  </si>
  <si>
    <t xml:space="preserve">       หมวดค่าตอบแทน</t>
  </si>
  <si>
    <t>2. เงินเพิ่มพนักงานจ้าง (ผดด.)</t>
  </si>
  <si>
    <t>3. ค่าเล่าเรียนบุตร (ครูผดด.)</t>
  </si>
  <si>
    <t>1. เงินเดือนพนักงาน (ครูผดด.)</t>
  </si>
  <si>
    <t>1. โครงการก่อสร้างถนนคอนกรีตเสริมเหล็ก ม.9</t>
  </si>
  <si>
    <t>ประจำปีงบประมาณ 2560</t>
  </si>
  <si>
    <t>1.  ค่ารักษาพยาบาล (จ่ายตรง สป.สช.)</t>
  </si>
  <si>
    <t>2.  สนับสนุนศูนย์ข้อมูลข่าวสาร</t>
  </si>
  <si>
    <t>3.  ทำดอกไม้จันทน์ถวายพระเพลิงพระบรมศพ ร.9</t>
  </si>
  <si>
    <t>4.  ปรับสภาพแวดล้อมที่อยู่อาศัยสำหรับคนพิการ</t>
  </si>
  <si>
    <t>5.  สนับสนุนการดำเนินงานและการจัดบริการของศูนย์บริการคนพิการ</t>
  </si>
  <si>
    <t>6  เสริมพลังคนพิการสร้างโอกาสและความเท่าเทียมกันในสังคม</t>
  </si>
  <si>
    <t>สำหรับปี สิ้นสุด วันที่ 29  กันยายน 2560</t>
  </si>
  <si>
    <t>รายละเอียดแนบท้ายหมายเหตุ  10  เงินสะสม</t>
  </si>
  <si>
    <t>คงเหลือเบิกจ่าย</t>
  </si>
  <si>
    <t>ปี 2560</t>
  </si>
  <si>
    <t xml:space="preserve"> 26 ธ.ค.59</t>
  </si>
  <si>
    <t>1.โครงการซ่อมแซมถนนลูกรังเพื่อการเกษตร หมู่ 2 บ้านโสกคร้อ</t>
  </si>
  <si>
    <t>2.โครงการซ่อมแซมถนนลูกรังเพื่อการเกษตร หมุ่ 2 บ้านโสกคร้อ</t>
  </si>
  <si>
    <t>สมัยสามัญที่ 4/2559</t>
  </si>
  <si>
    <t>3.โครงการซ่อมแซมถนนลูกรังเพื่อการเกษตร หมู่ 3 บ้านหนองฉิม</t>
  </si>
  <si>
    <t>ครั้งที่ 2/2559 ลว. 26 ธ.ค.59</t>
  </si>
  <si>
    <t>4.โครงการซ่อมแซมถนนลูกรังเพื่อการเกษตร หมู่ 4 บ้านน้อยใต้คู</t>
  </si>
  <si>
    <t>เป็นเงิน  -2,294,400-  บาท</t>
  </si>
  <si>
    <t>5.โครงการซ่อมแซมถนนลูกรังเพื่อการเกษตร หมู่ 5 บ้านหนองผักชี</t>
  </si>
  <si>
    <t>6.โครงการซ่อมแซมถนนลูกรังเพื่อการเกษตร หมู่ 5 บ้านหนองผักชี</t>
  </si>
  <si>
    <t>7.โครงการซ่อมแซมถนนลูกรังเพื่อการเกษตร หมู่ 6 บ้านบะเสียว</t>
  </si>
  <si>
    <t>8.โครงการซ่อมแซมถนนลูกรังเพื่อการเกษตร หมู่ 6 บ้านบะเสียว</t>
  </si>
  <si>
    <t>9.โครงการซ่อมแซมถนนลูกรังเพื่อการเกษตร หมู่ 6 บ้านบะเสียว</t>
  </si>
  <si>
    <t>10.โครงการซ่อมแซมถนนลูกรังเพื่อการเกษตร หมู่ 7 บ้านโสนทอง</t>
  </si>
  <si>
    <t>11.โครงการซ่อมแซมถนนลูกรังเพื่อการเกษตร หมู่ 8 บ้านโนนสะอาด</t>
  </si>
  <si>
    <t>12.โครงการซ่อมแซมถนนลูกรังเพื่อการเกษตร หมู่ 9 บ้านหัวหนอง</t>
  </si>
  <si>
    <t>13.โครงการซ่อมแซมถนนลูกรังเพื่อการเกษตร หมู่ 10 บ้านโนนป่าชาด</t>
  </si>
  <si>
    <t>14.โครงการซ่อมแซมถนนลูกรังเพื่อการเกษตร หมู่ 10 บ้านโนนป่าชาด</t>
  </si>
  <si>
    <t>15.โครงการซ่อมแซมถนนลูกรังเพื่อการเกษตร หมู่ 12 บ้านหนองบัวแดง</t>
  </si>
  <si>
    <t>รวมจ่ายขาดครั้งที่ 1/2560</t>
  </si>
  <si>
    <t>16.โครงการซ่อมแซมถนนลูกรังเพื่อการเกษตรหมู่ 15...</t>
  </si>
  <si>
    <t xml:space="preserve"> -2- </t>
  </si>
  <si>
    <t>16.โครงการซ่อมแซมถนนลูกรังเพื่อการเกษตร หมู่ 15 บ้านโสกคร้อพัฒนา</t>
  </si>
  <si>
    <t>17.โครงการซ่อมแซมถนนลูกรังเพื่อการเกษตร หมู่ 15 บ้านโสกคร้อพัฒนา</t>
  </si>
  <si>
    <t>18.โครงการปรับปรังซ่อมแซมอาคารศูนย์พัฒนาเด็กเล็กบ้านหนองผักชี</t>
  </si>
  <si>
    <t>รวมจ่ายขาดครั้งที่  1 ทั้งสิ้น</t>
  </si>
  <si>
    <t>(นางสุรางค์รัตน์  หงษ์ไทย)</t>
  </si>
  <si>
    <t>(นายวินัย  โชคชัย)</t>
  </si>
  <si>
    <t>ผู้อำนวยการกองคลัง</t>
  </si>
  <si>
    <t>นายกองค์การบริหารส่วนตำบลหนองฉิม</t>
  </si>
  <si>
    <t>สำหรับปี สิ้นสุดวันที่  30  กันยายน  2560</t>
  </si>
  <si>
    <t>เงินสะสม  วันที่  1  ตุลาคม  2559</t>
  </si>
  <si>
    <t>ลูกหนี้ค่าภาษี (2560 ลดลงจาก 2559)</t>
  </si>
  <si>
    <t>รับคืนค่าใช้จ่ายของปีก่อน (2559)</t>
  </si>
  <si>
    <t>เงินเดือนครู ก.ย.59 ไม่พอให้ทุกคนเลยทำรอคืนจ.ไว้ก่อน</t>
  </si>
  <si>
    <t>รับคืนรายจ่ายที่อบต.สำรองจ่ายไปก่อนจากกรมฯ (2559)</t>
  </si>
  <si>
    <t>รับคืนรายจ่ายที่อบต.สำรองจ่ายไปก่อนจากกรมฯ (2560)</t>
  </si>
  <si>
    <t>คืนรายจ่ายค้างจ่ายเนื่องจากยกเลิกสัญญา</t>
  </si>
  <si>
    <t>คืนรายจ่ายค้างจ่ายเหลือจ่าย (โบนัส 2559)</t>
  </si>
  <si>
    <t>เงินสะสม  วันที่  30  กันยายน  2560</t>
  </si>
  <si>
    <t>เงินสะสม  วันที่  30  กันยายน  2560  ประกอบด้วย</t>
  </si>
  <si>
    <t>คืนเงินรับฝาก ค่าใช้จ่ายในการจัดเก็บภาษีบำรุงท้องที่ 5%</t>
  </si>
  <si>
    <t>คืนเงินรับฝาก ส่วนลดในการจัดเก็บภาษีบำรุงท้องที่ 6%</t>
  </si>
  <si>
    <t>6.  เงินสะสมที่สามารถนำไปใช้ได้</t>
  </si>
  <si>
    <t>รายจ่ายค้างจ่าย  (หมายเหตุ 2)</t>
  </si>
  <si>
    <r>
      <rPr>
        <b/>
        <u val="single"/>
        <sz val="16"/>
        <rFont val="TH Niramit AS"/>
        <family val="0"/>
      </rPr>
      <t>บวก</t>
    </r>
    <r>
      <rPr>
        <sz val="16"/>
        <rFont val="TH Niramit AS"/>
        <family val="0"/>
      </rPr>
      <t xml:space="preserve"> ทุนสำรองเงินสะสมยกมา ปี 2560</t>
    </r>
  </si>
  <si>
    <t>7. ค่าใบอนุญาตเกี่ยวกับการควบคุมอาคาร</t>
  </si>
  <si>
    <t>8 ค่าธรรมเนียมอื่นๆ</t>
  </si>
  <si>
    <t>9 ค่าใบอนุญาตอื่นๆ</t>
  </si>
  <si>
    <t>ประมาณการรายรับประจำปี 2560  เปรียบเทียบกับรายรับจริง</t>
  </si>
  <si>
    <t>จาก 59  ไป 60</t>
  </si>
  <si>
    <t xml:space="preserve">ครุภัณฑ์รวม </t>
  </si>
  <si>
    <t>ไฟฟ้า + คอมพิวเตอร์</t>
  </si>
  <si>
    <t>โยธา -บันได 7 ขั้น 3,500 , แบบหล่อคอนกรีต 13,000 ปั้มจุ่มชนิดดูดโคลน 6,500 รวม 23,000</t>
  </si>
  <si>
    <t>อื่นๆ -กรวยหยุดตรวจ 15,000</t>
  </si>
  <si>
    <t>รับเพิ่มปีนี้ 2560</t>
  </si>
  <si>
    <t>ณ วันที่   30  กันยายน  2560</t>
  </si>
  <si>
    <t>รายละเอียด ประกอบงบทดลอง</t>
  </si>
  <si>
    <t>หมายเหตุ 3  เงินสดและเงินฝากธนาคาร</t>
  </si>
  <si>
    <t>เงินฝากธนาคาร ธกส. ประเภทออมทรัพย์ เลขที่ 01-112-2-59680-8</t>
  </si>
  <si>
    <t xml:space="preserve">                    ธกส. ประเภทออมทรัพย์ เลขที่ 01-112-2-69140-2               </t>
  </si>
  <si>
    <t xml:space="preserve">                    กรุงไทย ประเภทออมทรัพย์ เลขที่ 981-2-20437-7</t>
  </si>
  <si>
    <t xml:space="preserve">                    กรุงไทย ประเภทฝากประจำ เลขที่ 980-8-71574-5</t>
  </si>
  <si>
    <t xml:space="preserve">                    ออมสิน ประเภทฝากประจำ เลขที่ 300-0-0433882-2</t>
  </si>
  <si>
    <t xml:space="preserve">                    กรุงไทย ประเภทกระแสรายวัน เลขที่ 307-6-06165-8</t>
  </si>
  <si>
    <t>หมายเหตุ 4  รายได้จากรัฐบาลค้างรับ</t>
  </si>
  <si>
    <t>หมายเหตุ 5  ลูกหนี้ค่าภาษี</t>
  </si>
  <si>
    <t>ประเภทลูกหนี้</t>
  </si>
  <si>
    <t>ประจำปี</t>
  </si>
  <si>
    <t>จำนวนราย</t>
  </si>
  <si>
    <t>ลูกหนี้-ภาษีโรงเรือนและที่ดิน</t>
  </si>
  <si>
    <t>ลูกหนี้-ภาษีบำรุงท้องที่</t>
  </si>
  <si>
    <t>ลูกหนี้-ภาษีป้าย</t>
  </si>
  <si>
    <t xml:space="preserve">หมายเหตุ  6    ลูกหนี้รายได้อื่น  </t>
  </si>
  <si>
    <t>ไม่มี</t>
  </si>
  <si>
    <t xml:space="preserve">หมายเหตุ  7    รายจ่ายค้างจ่าย   </t>
  </si>
  <si>
    <t>แหล่งเงิน</t>
  </si>
  <si>
    <t>แผนงาน</t>
  </si>
  <si>
    <t>งาน</t>
  </si>
  <si>
    <t>หมวด</t>
  </si>
  <si>
    <t>งบประมาณ</t>
  </si>
  <si>
    <t>การศึกษา</t>
  </si>
  <si>
    <t>เคหะและชุมชน</t>
  </si>
  <si>
    <t>บริหารทั่วไปเกี่ยวกับเคหะและชุมชน</t>
  </si>
  <si>
    <t>หมายเหตุ  8   รายจ่ายค้างจ่ายระหว่างดำเนินงาน</t>
  </si>
  <si>
    <t>ที่ดินและสิ่งก่อสร้าง</t>
  </si>
  <si>
    <t xml:space="preserve">หมายเหตุ  9    เงินรับฝาก   </t>
  </si>
  <si>
    <t xml:space="preserve">หมายเหตุ  11  ทุนสำรองเงินสะสม </t>
  </si>
  <si>
    <r>
      <rPr>
        <b/>
        <u val="single"/>
        <sz val="16"/>
        <rFont val="TH Niramit AS"/>
        <family val="0"/>
      </rPr>
      <t>บวก</t>
    </r>
    <r>
      <rPr>
        <sz val="16"/>
        <rFont val="TH Niramit AS"/>
        <family val="0"/>
      </rPr>
      <t xml:space="preserve"> ทุนสำรองเงินสะสมยกมา ปี 2558</t>
    </r>
  </si>
  <si>
    <t>เงินค่าใช้จ่ายในการสงเคราะห์เบี้ยยังชีพผู้พิการ (2559)</t>
  </si>
  <si>
    <t>ระดับก่อนวัยเรียนและประถมศึกษา</t>
  </si>
  <si>
    <t>เงินเดือนพนักงาน</t>
  </si>
  <si>
    <t>เงินเดือนประจำ</t>
  </si>
  <si>
    <t>เงินเพิ่มต่างๆ ของพนักงานจ้าง</t>
  </si>
  <si>
    <t>เงินช่วยเหลือการศึกษาบุตร</t>
  </si>
  <si>
    <t>ก่อสร้างถนนคอนกรีตเสริมเหล็ก หมู่ 9</t>
  </si>
  <si>
    <t xml:space="preserve">                     (นายเชาวลิต   จันทร์พงษ์)</t>
  </si>
  <si>
    <t>(ลงชื่อ)….อรวรรณ  ประทุมวงศ์     (ลงชื่อ) .……สุรางค์รัตน์  หงษ์ไทย   (ลงชื่อ)……เชาวลิต  จันทร์พงษ์       (ลงชื่อ).  วินัย   โชคชัย</t>
  </si>
  <si>
    <t>(ลงชื่อ)  อรวรรณ  ประทุมวงศ์   (ลงชื่อ)  สุรางค์รัตน์  หงษ์ไทย    (ลงชื่อ) เชาวลิต  จันทร์พงษ์  (ลงชื่อ)  วินัย   โชคชัย</t>
  </si>
  <si>
    <t>(ลงชื่อ)    จุฑามาศ  บุญโนนแต้        (ลงชื่อ)  สุรางค์รัตน์  หงษ์ไทย    (ลงชื่อ) เชาวลิต  จันทร์พงษ์             (ลงชื่อ)  วินัย   โชคชัย</t>
  </si>
  <si>
    <t>สุรางค์รัตน์  หงษ์ไทย</t>
  </si>
  <si>
    <t xml:space="preserve">                        เชาวลิต   จันทร์พงษ์</t>
  </si>
  <si>
    <t>วินัย  โชคชัย</t>
  </si>
  <si>
    <t>ปลัดองค์การบริหารส่วนตำบลหนองฉิม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</si>
</sst>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00"/>
    <numFmt numFmtId="206" formatCode="#,##0.0"/>
    <numFmt numFmtId="207" formatCode="#,##0.00;[Red]#,##0.00"/>
    <numFmt numFmtId="208" formatCode="#,##0.00;#,##0.00"/>
    <numFmt numFmtId="209" formatCode="_-* #,##0.0_-;\-* #,##0.0_-;_-* &quot;-&quot;??_-;_-@_-"/>
    <numFmt numFmtId="210" formatCode="_-* #,##0.000_-;\-* #,##0.000_-;_-* &quot;-&quot;??_-;_-@_-"/>
    <numFmt numFmtId="211" formatCode="_-* #,##0.0000_-;\-* #,##0.0000_-;_-* &quot;-&quot;??_-;_-@_-"/>
    <numFmt numFmtId="212" formatCode="_*\ #,##0.00_-;* #,##0.00_-;_-* &quot;-&quot;??_-;_-@_-"/>
    <numFmt numFmtId="213" formatCode="_-* #,##0.00_-;\(\-* #,##0.00\)_-;_-* &quot;-&quot;??_-;_-@_-"/>
    <numFmt numFmtId="214" formatCode="_-* #,##0.00_-;\(* #,##0.00\)_-;_-* &quot;-&quot;??_-;_-@_-"/>
    <numFmt numFmtId="215" formatCode="_-* #,##0.00_-;\(#,##0.00\)_-;_-* &quot;-&quot;??_-;_-@_-"/>
    <numFmt numFmtId="216" formatCode="_-* #,##0.00_-;* #,##0.00_-;_-* &quot;-&quot;??_-;_-@_-"/>
    <numFmt numFmtId="217" formatCode="[$-409]dddd\,\ mmmm\ dd\,\ yyyy"/>
    <numFmt numFmtId="218" formatCode="[$-107041E]d\ mmm\ yy;@"/>
    <numFmt numFmtId="219" formatCode="_-* #,##0"/>
    <numFmt numFmtId="220" formatCode="\-"/>
    <numFmt numFmtId="221" formatCode="_(* #,##0.00_)\-;\-* #,##0.00_-;_-* &quot;-&quot;??_-;_-@_-"/>
    <numFmt numFmtId="222" formatCode="\(_*\ #,##0.00_-\);\-* #,##0.00_-;_-* &quot;-&quot;??_-;_-@_-"/>
    <numFmt numFmtId="223" formatCode="\(_*\ #,##0.00_-;\-* #,##0.00_-;_-* &quot;-&quot;??_-;_-@_-\)"/>
    <numFmt numFmtId="224" formatCode="#,##0;\(#,##0\)"/>
    <numFmt numFmtId="225" formatCode="#,##0.0;\(#,##0.0\)"/>
    <numFmt numFmtId="226" formatCode="#,##0.00;\(#,##0.00\)"/>
    <numFmt numFmtId="227" formatCode="_(* #,##0_);_(* \(#,##0\);_(* &quot;-&quot;??_);_(@_)"/>
    <numFmt numFmtId="228" formatCode="#,##0.00_ ;\-#,##0.00\ "/>
    <numFmt numFmtId="229" formatCode="_-* #,##0_-;\-* #,##0_-;_-* &quot;-&quot;??_-;_-@_-"/>
  </numFmts>
  <fonts count="71">
    <font>
      <sz val="14"/>
      <name val="Cordia New"/>
      <family val="0"/>
    </font>
    <font>
      <sz val="16"/>
      <name val="Cordia New"/>
      <family val="2"/>
    </font>
    <font>
      <sz val="8"/>
      <name val="Cordia New"/>
      <family val="2"/>
    </font>
    <font>
      <b/>
      <sz val="14"/>
      <name val="Cordia New"/>
      <family val="2"/>
    </font>
    <font>
      <sz val="16"/>
      <name val="AngsanaUPC"/>
      <family val="1"/>
    </font>
    <font>
      <sz val="14"/>
      <name val="AngsanaUPC"/>
      <family val="1"/>
    </font>
    <font>
      <sz val="14"/>
      <color indexed="10"/>
      <name val="Cordia New"/>
      <family val="2"/>
    </font>
    <font>
      <sz val="18"/>
      <color indexed="10"/>
      <name val="Cordia New"/>
      <family val="2"/>
    </font>
    <font>
      <sz val="18"/>
      <name val="Cordia New"/>
      <family val="2"/>
    </font>
    <font>
      <sz val="14"/>
      <name val="Angsana New"/>
      <family val="1"/>
    </font>
    <font>
      <sz val="16"/>
      <name val="Angsana New"/>
      <family val="1"/>
    </font>
    <font>
      <b/>
      <sz val="18"/>
      <name val="TH Niramit AS"/>
      <family val="0"/>
    </font>
    <font>
      <b/>
      <sz val="16"/>
      <name val="TH Niramit AS"/>
      <family val="0"/>
    </font>
    <font>
      <b/>
      <u val="single"/>
      <sz val="16"/>
      <name val="TH Niramit AS"/>
      <family val="0"/>
    </font>
    <font>
      <sz val="16"/>
      <name val="TH Niramit AS"/>
      <family val="0"/>
    </font>
    <font>
      <u val="single"/>
      <sz val="16"/>
      <name val="TH Niramit AS"/>
      <family val="0"/>
    </font>
    <font>
      <u val="singleAccounting"/>
      <sz val="16"/>
      <name val="TH Niramit AS"/>
      <family val="0"/>
    </font>
    <font>
      <b/>
      <sz val="14"/>
      <name val="TH Niramit AS"/>
      <family val="0"/>
    </font>
    <font>
      <sz val="14"/>
      <name val="TH Niramit AS"/>
      <family val="0"/>
    </font>
    <font>
      <sz val="18"/>
      <name val="TH Niramit AS"/>
      <family val="0"/>
    </font>
    <font>
      <sz val="12"/>
      <name val="TH Niramit AS"/>
      <family val="0"/>
    </font>
    <font>
      <b/>
      <sz val="12"/>
      <name val="TH Niramit AS"/>
      <family val="0"/>
    </font>
    <font>
      <b/>
      <sz val="13.5"/>
      <name val="TH Niramit AS"/>
      <family val="0"/>
    </font>
    <font>
      <sz val="15"/>
      <name val="TH Niramit AS"/>
      <family val="0"/>
    </font>
    <font>
      <sz val="15"/>
      <name val="Cordia New"/>
      <family val="2"/>
    </font>
    <font>
      <b/>
      <sz val="15"/>
      <name val="TH Niramit AS"/>
      <family val="0"/>
    </font>
    <font>
      <b/>
      <sz val="16"/>
      <name val="Cordia New"/>
      <family val="2"/>
    </font>
    <font>
      <sz val="11"/>
      <name val="TH Niramit AS"/>
      <family val="0"/>
    </font>
    <font>
      <sz val="13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Cordia New"/>
      <family val="2"/>
    </font>
    <font>
      <sz val="18"/>
      <color indexed="10"/>
      <name val="TH Niramit AS"/>
      <family val="0"/>
    </font>
    <font>
      <sz val="16"/>
      <color indexed="10"/>
      <name val="AngsanaUPC"/>
      <family val="1"/>
    </font>
    <font>
      <sz val="16"/>
      <color indexed="17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 New"/>
      <family val="2"/>
    </font>
    <font>
      <sz val="18"/>
      <color rgb="FFFF0000"/>
      <name val="TH Niramit AS"/>
      <family val="0"/>
    </font>
    <font>
      <sz val="16"/>
      <color rgb="FFFF0000"/>
      <name val="AngsanaUPC"/>
      <family val="1"/>
    </font>
    <font>
      <sz val="16"/>
      <color rgb="FF00B050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9" fontId="7" fillId="0" borderId="0" xfId="0" applyNumberFormat="1" applyFont="1" applyAlignment="1">
      <alignment/>
    </xf>
    <xf numFmtId="0" fontId="8" fillId="0" borderId="0" xfId="0" applyFont="1" applyAlignment="1">
      <alignment/>
    </xf>
    <xf numFmtId="43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43" fontId="14" fillId="0" borderId="10" xfId="36" applyFont="1" applyBorder="1" applyAlignment="1">
      <alignment vertical="center"/>
    </xf>
    <xf numFmtId="0" fontId="14" fillId="0" borderId="0" xfId="0" applyFont="1" applyAlignment="1">
      <alignment/>
    </xf>
    <xf numFmtId="43" fontId="14" fillId="0" borderId="11" xfId="36" applyFont="1" applyBorder="1" applyAlignment="1">
      <alignment/>
    </xf>
    <xf numFmtId="43" fontId="14" fillId="0" borderId="10" xfId="36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3" fontId="14" fillId="0" borderId="0" xfId="36" applyFont="1" applyAlignment="1">
      <alignment/>
    </xf>
    <xf numFmtId="0" fontId="15" fillId="0" borderId="0" xfId="0" applyFont="1" applyAlignment="1">
      <alignment/>
    </xf>
    <xf numFmtId="43" fontId="14" fillId="0" borderId="0" xfId="36" applyFont="1" applyBorder="1" applyAlignment="1">
      <alignment/>
    </xf>
    <xf numFmtId="0" fontId="14" fillId="0" borderId="0" xfId="0" applyFont="1" applyAlignment="1">
      <alignment horizontal="left" indent="2"/>
    </xf>
    <xf numFmtId="43" fontId="16" fillId="0" borderId="0" xfId="0" applyNumberFormat="1" applyFont="1" applyAlignment="1">
      <alignment/>
    </xf>
    <xf numFmtId="43" fontId="14" fillId="0" borderId="0" xfId="0" applyNumberFormat="1" applyFont="1" applyAlignment="1">
      <alignment/>
    </xf>
    <xf numFmtId="43" fontId="12" fillId="0" borderId="12" xfId="0" applyNumberFormat="1" applyFont="1" applyBorder="1" applyAlignment="1">
      <alignment/>
    </xf>
    <xf numFmtId="0" fontId="13" fillId="0" borderId="0" xfId="0" applyFont="1" applyAlignment="1">
      <alignment/>
    </xf>
    <xf numFmtId="43" fontId="12" fillId="0" borderId="13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0" fontId="12" fillId="0" borderId="0" xfId="0" applyFont="1" applyAlignment="1">
      <alignment horizontal="right"/>
    </xf>
    <xf numFmtId="43" fontId="14" fillId="0" borderId="14" xfId="36" applyFont="1" applyBorder="1" applyAlignment="1">
      <alignment/>
    </xf>
    <xf numFmtId="43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3" fontId="14" fillId="33" borderId="16" xfId="36" applyFont="1" applyFill="1" applyBorder="1" applyAlignment="1">
      <alignment/>
    </xf>
    <xf numFmtId="0" fontId="18" fillId="0" borderId="0" xfId="0" applyFont="1" applyAlignment="1">
      <alignment/>
    </xf>
    <xf numFmtId="0" fontId="14" fillId="0" borderId="11" xfId="0" applyFont="1" applyBorder="1" applyAlignment="1">
      <alignment shrinkToFit="1"/>
    </xf>
    <xf numFmtId="0" fontId="18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2" fillId="34" borderId="17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43" fontId="14" fillId="0" borderId="19" xfId="36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0" xfId="0" applyFont="1" applyBorder="1" applyAlignment="1">
      <alignment shrinkToFit="1"/>
    </xf>
    <xf numFmtId="49" fontId="14" fillId="0" borderId="21" xfId="0" applyNumberFormat="1" applyFont="1" applyBorder="1" applyAlignment="1">
      <alignment horizontal="center"/>
    </xf>
    <xf numFmtId="43" fontId="14" fillId="0" borderId="10" xfId="0" applyNumberFormat="1" applyFont="1" applyBorder="1" applyAlignment="1">
      <alignment/>
    </xf>
    <xf numFmtId="43" fontId="14" fillId="0" borderId="21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5" xfId="0" applyFont="1" applyBorder="1" applyAlignment="1">
      <alignment horizontal="center" shrinkToFit="1"/>
    </xf>
    <xf numFmtId="0" fontId="14" fillId="0" borderId="21" xfId="0" applyFont="1" applyBorder="1" applyAlignment="1">
      <alignment horizontal="center" shrinkToFit="1"/>
    </xf>
    <xf numFmtId="0" fontId="14" fillId="0" borderId="10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43" fontId="14" fillId="0" borderId="10" xfId="36" applyFont="1" applyFill="1" applyBorder="1" applyAlignment="1">
      <alignment vertical="center"/>
    </xf>
    <xf numFmtId="0" fontId="14" fillId="0" borderId="0" xfId="49" applyFont="1">
      <alignment/>
      <protection/>
    </xf>
    <xf numFmtId="43" fontId="14" fillId="0" borderId="0" xfId="38" applyFont="1" applyAlignment="1">
      <alignment/>
    </xf>
    <xf numFmtId="43" fontId="14" fillId="0" borderId="0" xfId="49" applyNumberFormat="1" applyFont="1">
      <alignment/>
      <protection/>
    </xf>
    <xf numFmtId="43" fontId="0" fillId="0" borderId="0" xfId="38" applyFont="1" applyAlignment="1">
      <alignment/>
    </xf>
    <xf numFmtId="0" fontId="0" fillId="0" borderId="0" xfId="49">
      <alignment/>
      <protection/>
    </xf>
    <xf numFmtId="0" fontId="0" fillId="0" borderId="0" xfId="49" applyAlignment="1">
      <alignment horizontal="center"/>
      <protection/>
    </xf>
    <xf numFmtId="0" fontId="9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left" vertical="center"/>
    </xf>
    <xf numFmtId="49" fontId="23" fillId="0" borderId="21" xfId="0" applyNumberFormat="1" applyFont="1" applyBorder="1" applyAlignment="1">
      <alignment horizontal="center" vertical="center"/>
    </xf>
    <xf numFmtId="43" fontId="23" fillId="0" borderId="10" xfId="36" applyFont="1" applyBorder="1" applyAlignment="1">
      <alignment vertical="center"/>
    </xf>
    <xf numFmtId="43" fontId="23" fillId="0" borderId="23" xfId="36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left" vertical="center" shrinkToFit="1"/>
    </xf>
    <xf numFmtId="43" fontId="23" fillId="0" borderId="10" xfId="38" applyFont="1" applyBorder="1" applyAlignment="1">
      <alignment vertical="center"/>
    </xf>
    <xf numFmtId="0" fontId="23" fillId="0" borderId="0" xfId="0" applyFont="1" applyBorder="1" applyAlignment="1">
      <alignment/>
    </xf>
    <xf numFmtId="43" fontId="23" fillId="0" borderId="0" xfId="38" applyFont="1" applyBorder="1" applyAlignment="1">
      <alignment/>
    </xf>
    <xf numFmtId="4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43" fontId="23" fillId="0" borderId="23" xfId="38" applyFont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43" fontId="23" fillId="0" borderId="0" xfId="38" applyFont="1" applyBorder="1" applyAlignment="1">
      <alignment vertical="center"/>
    </xf>
    <xf numFmtId="43" fontId="23" fillId="0" borderId="19" xfId="36" applyFont="1" applyBorder="1" applyAlignment="1">
      <alignment vertical="center"/>
    </xf>
    <xf numFmtId="0" fontId="24" fillId="0" borderId="0" xfId="0" applyFont="1" applyBorder="1" applyAlignment="1">
      <alignment/>
    </xf>
    <xf numFmtId="0" fontId="23" fillId="0" borderId="22" xfId="0" applyFont="1" applyBorder="1" applyAlignment="1">
      <alignment horizontal="left" vertical="center"/>
    </xf>
    <xf numFmtId="43" fontId="23" fillId="0" borderId="10" xfId="36" applyFont="1" applyFill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49" fontId="23" fillId="0" borderId="24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3" fontId="23" fillId="0" borderId="25" xfId="36" applyFont="1" applyBorder="1" applyAlignment="1">
      <alignment vertical="center"/>
    </xf>
    <xf numFmtId="43" fontId="23" fillId="0" borderId="16" xfId="36" applyFont="1" applyBorder="1" applyAlignment="1">
      <alignment vertical="center"/>
    </xf>
    <xf numFmtId="0" fontId="25" fillId="34" borderId="17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26" xfId="0" applyFont="1" applyBorder="1" applyAlignment="1">
      <alignment/>
    </xf>
    <xf numFmtId="49" fontId="14" fillId="0" borderId="27" xfId="0" applyNumberFormat="1" applyFont="1" applyBorder="1" applyAlignment="1">
      <alignment horizontal="center"/>
    </xf>
    <xf numFmtId="43" fontId="14" fillId="0" borderId="26" xfId="36" applyFont="1" applyBorder="1" applyAlignment="1">
      <alignment/>
    </xf>
    <xf numFmtId="43" fontId="14" fillId="0" borderId="28" xfId="36" applyFont="1" applyBorder="1" applyAlignment="1">
      <alignment/>
    </xf>
    <xf numFmtId="43" fontId="14" fillId="0" borderId="23" xfId="36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9" xfId="0" applyFont="1" applyBorder="1" applyAlignment="1">
      <alignment horizontal="center"/>
    </xf>
    <xf numFmtId="43" fontId="14" fillId="0" borderId="24" xfId="36" applyFont="1" applyBorder="1" applyAlignment="1">
      <alignment/>
    </xf>
    <xf numFmtId="43" fontId="14" fillId="0" borderId="30" xfId="36" applyFont="1" applyBorder="1" applyAlignment="1">
      <alignment/>
    </xf>
    <xf numFmtId="0" fontId="14" fillId="0" borderId="31" xfId="49" applyFont="1" applyBorder="1">
      <alignment/>
      <protection/>
    </xf>
    <xf numFmtId="0" fontId="14" fillId="0" borderId="10" xfId="49" applyFont="1" applyBorder="1" applyAlignment="1">
      <alignment vertical="center"/>
      <protection/>
    </xf>
    <xf numFmtId="43" fontId="12" fillId="0" borderId="18" xfId="38" applyFont="1" applyBorder="1" applyAlignment="1">
      <alignment/>
    </xf>
    <xf numFmtId="0" fontId="14" fillId="0" borderId="32" xfId="49" applyFont="1" applyBorder="1">
      <alignment/>
      <protection/>
    </xf>
    <xf numFmtId="0" fontId="14" fillId="0" borderId="10" xfId="49" applyFont="1" applyBorder="1" applyAlignment="1">
      <alignment horizontal="center" vertical="center"/>
      <protection/>
    </xf>
    <xf numFmtId="0" fontId="14" fillId="0" borderId="0" xfId="49" applyFont="1" applyBorder="1">
      <alignment/>
      <protection/>
    </xf>
    <xf numFmtId="0" fontId="12" fillId="0" borderId="0" xfId="49" applyFont="1">
      <alignment/>
      <protection/>
    </xf>
    <xf numFmtId="43" fontId="14" fillId="0" borderId="10" xfId="38" applyFont="1" applyBorder="1" applyAlignment="1">
      <alignment shrinkToFit="1"/>
    </xf>
    <xf numFmtId="43" fontId="14" fillId="0" borderId="23" xfId="36" applyFont="1" applyBorder="1" applyAlignment="1">
      <alignment vertical="center"/>
    </xf>
    <xf numFmtId="43" fontId="14" fillId="0" borderId="19" xfId="0" applyNumberFormat="1" applyFont="1" applyBorder="1" applyAlignment="1">
      <alignment/>
    </xf>
    <xf numFmtId="43" fontId="14" fillId="0" borderId="19" xfId="36" applyFont="1" applyBorder="1" applyAlignment="1">
      <alignment vertical="center"/>
    </xf>
    <xf numFmtId="0" fontId="12" fillId="33" borderId="33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4" fillId="0" borderId="21" xfId="0" applyFont="1" applyBorder="1" applyAlignment="1">
      <alignment horizontal="left" indent="1"/>
    </xf>
    <xf numFmtId="0" fontId="14" fillId="0" borderId="32" xfId="0" applyFont="1" applyBorder="1" applyAlignment="1">
      <alignment/>
    </xf>
    <xf numFmtId="43" fontId="14" fillId="0" borderId="26" xfId="36" applyFont="1" applyBorder="1" applyAlignment="1">
      <alignment shrinkToFit="1"/>
    </xf>
    <xf numFmtId="0" fontId="14" fillId="0" borderId="23" xfId="0" applyFont="1" applyBorder="1" applyAlignment="1">
      <alignment/>
    </xf>
    <xf numFmtId="43" fontId="14" fillId="0" borderId="22" xfId="36" applyFont="1" applyBorder="1" applyAlignment="1">
      <alignment/>
    </xf>
    <xf numFmtId="43" fontId="14" fillId="0" borderId="34" xfId="36" applyFont="1" applyBorder="1" applyAlignment="1">
      <alignment/>
    </xf>
    <xf numFmtId="0" fontId="14" fillId="0" borderId="35" xfId="0" applyFont="1" applyBorder="1" applyAlignment="1">
      <alignment horizontal="left" indent="1"/>
    </xf>
    <xf numFmtId="0" fontId="14" fillId="0" borderId="36" xfId="0" applyFont="1" applyBorder="1" applyAlignment="1">
      <alignment/>
    </xf>
    <xf numFmtId="43" fontId="14" fillId="0" borderId="37" xfId="36" applyFont="1" applyBorder="1" applyAlignment="1">
      <alignment/>
    </xf>
    <xf numFmtId="43" fontId="12" fillId="33" borderId="16" xfId="0" applyNumberFormat="1" applyFont="1" applyFill="1" applyBorder="1" applyAlignment="1">
      <alignment shrinkToFit="1"/>
    </xf>
    <xf numFmtId="0" fontId="12" fillId="0" borderId="0" xfId="0" applyFont="1" applyAlignment="1">
      <alignment/>
    </xf>
    <xf numFmtId="43" fontId="1" fillId="0" borderId="14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43" fontId="16" fillId="0" borderId="0" xfId="0" applyNumberFormat="1" applyFont="1" applyBorder="1" applyAlignment="1">
      <alignment/>
    </xf>
    <xf numFmtId="43" fontId="14" fillId="0" borderId="16" xfId="36" applyFont="1" applyBorder="1" applyAlignment="1">
      <alignment/>
    </xf>
    <xf numFmtId="0" fontId="14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3" fontId="12" fillId="33" borderId="17" xfId="36" applyFont="1" applyFill="1" applyBorder="1" applyAlignment="1">
      <alignment/>
    </xf>
    <xf numFmtId="43" fontId="12" fillId="33" borderId="18" xfId="36" applyFont="1" applyFill="1" applyBorder="1" applyAlignment="1">
      <alignment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43" fontId="12" fillId="0" borderId="0" xfId="0" applyNumberFormat="1" applyFont="1" applyAlignment="1">
      <alignment/>
    </xf>
    <xf numFmtId="0" fontId="67" fillId="0" borderId="0" xfId="0" applyFont="1" applyAlignment="1">
      <alignment/>
    </xf>
    <xf numFmtId="0" fontId="12" fillId="0" borderId="0" xfId="0" applyFont="1" applyBorder="1" applyAlignment="1">
      <alignment/>
    </xf>
    <xf numFmtId="43" fontId="12" fillId="0" borderId="0" xfId="36" applyFont="1" applyBorder="1" applyAlignment="1">
      <alignment/>
    </xf>
    <xf numFmtId="43" fontId="14" fillId="0" borderId="33" xfId="36" applyFont="1" applyBorder="1" applyAlignment="1">
      <alignment/>
    </xf>
    <xf numFmtId="43" fontId="14" fillId="0" borderId="12" xfId="36" applyFont="1" applyBorder="1" applyAlignment="1">
      <alignment/>
    </xf>
    <xf numFmtId="43" fontId="12" fillId="0" borderId="33" xfId="36" applyFont="1" applyBorder="1" applyAlignment="1">
      <alignment/>
    </xf>
    <xf numFmtId="43" fontId="12" fillId="0" borderId="13" xfId="36" applyFont="1" applyBorder="1" applyAlignment="1">
      <alignment/>
    </xf>
    <xf numFmtId="43" fontId="12" fillId="0" borderId="0" xfId="36" applyFont="1" applyAlignment="1">
      <alignment horizontal="center"/>
    </xf>
    <xf numFmtId="0" fontId="68" fillId="0" borderId="0" xfId="0" applyFont="1" applyAlignment="1">
      <alignment/>
    </xf>
    <xf numFmtId="0" fontId="19" fillId="0" borderId="0" xfId="0" applyFont="1" applyAlignment="1">
      <alignment/>
    </xf>
    <xf numFmtId="43" fontId="23" fillId="0" borderId="0" xfId="36" applyFont="1" applyAlignment="1">
      <alignment/>
    </xf>
    <xf numFmtId="43" fontId="14" fillId="0" borderId="11" xfId="38" applyNumberFormat="1" applyFont="1" applyBorder="1" applyAlignment="1">
      <alignment vertical="center"/>
    </xf>
    <xf numFmtId="43" fontId="14" fillId="0" borderId="18" xfId="38" applyNumberFormat="1" applyFont="1" applyBorder="1" applyAlignment="1">
      <alignment vertical="center"/>
    </xf>
    <xf numFmtId="43" fontId="14" fillId="0" borderId="10" xfId="38" applyNumberFormat="1" applyFont="1" applyBorder="1" applyAlignment="1">
      <alignment vertical="center"/>
    </xf>
    <xf numFmtId="43" fontId="14" fillId="0" borderId="22" xfId="38" applyNumberFormat="1" applyFont="1" applyBorder="1" applyAlignment="1">
      <alignment vertical="center"/>
    </xf>
    <xf numFmtId="0" fontId="4" fillId="0" borderId="0" xfId="49" applyFont="1">
      <alignment/>
      <protection/>
    </xf>
    <xf numFmtId="0" fontId="17" fillId="34" borderId="18" xfId="49" applyFont="1" applyFill="1" applyBorder="1" applyAlignment="1">
      <alignment horizontal="center" vertical="center"/>
      <protection/>
    </xf>
    <xf numFmtId="0" fontId="5" fillId="0" borderId="0" xfId="49" applyFont="1">
      <alignment/>
      <protection/>
    </xf>
    <xf numFmtId="0" fontId="14" fillId="0" borderId="11" xfId="49" applyFont="1" applyBorder="1" applyAlignment="1">
      <alignment horizontal="center" vertical="center"/>
      <protection/>
    </xf>
    <xf numFmtId="0" fontId="14" fillId="0" borderId="0" xfId="49" applyFont="1" applyBorder="1" applyAlignment="1">
      <alignment vertical="center"/>
      <protection/>
    </xf>
    <xf numFmtId="0" fontId="14" fillId="0" borderId="15" xfId="49" applyFont="1" applyBorder="1" applyAlignment="1">
      <alignment horizontal="center" vertical="center"/>
      <protection/>
    </xf>
    <xf numFmtId="0" fontId="14" fillId="0" borderId="38" xfId="49" applyFont="1" applyBorder="1" applyAlignment="1">
      <alignment vertical="center"/>
      <protection/>
    </xf>
    <xf numFmtId="0" fontId="14" fillId="0" borderId="20" xfId="49" applyFont="1" applyBorder="1" applyAlignment="1">
      <alignment vertical="center"/>
      <protection/>
    </xf>
    <xf numFmtId="0" fontId="14" fillId="0" borderId="21" xfId="49" applyFont="1" applyBorder="1" applyAlignment="1">
      <alignment horizontal="center" vertical="center"/>
      <protection/>
    </xf>
    <xf numFmtId="0" fontId="14" fillId="0" borderId="23" xfId="49" applyFont="1" applyBorder="1" applyAlignment="1">
      <alignment vertical="center"/>
      <protection/>
    </xf>
    <xf numFmtId="0" fontId="14" fillId="0" borderId="21" xfId="49" applyFont="1" applyBorder="1" applyAlignment="1">
      <alignment vertical="center"/>
      <protection/>
    </xf>
    <xf numFmtId="0" fontId="14" fillId="0" borderId="23" xfId="49" applyFont="1" applyBorder="1" applyAlignment="1">
      <alignment vertical="center" shrinkToFit="1"/>
      <protection/>
    </xf>
    <xf numFmtId="0" fontId="14" fillId="0" borderId="29" xfId="49" applyFont="1" applyBorder="1" applyAlignment="1">
      <alignment vertical="center"/>
      <protection/>
    </xf>
    <xf numFmtId="0" fontId="14" fillId="0" borderId="24" xfId="49" applyFont="1" applyBorder="1" applyAlignment="1">
      <alignment horizontal="center" vertical="center"/>
      <protection/>
    </xf>
    <xf numFmtId="0" fontId="14" fillId="0" borderId="30" xfId="49" applyFont="1" applyBorder="1" applyAlignment="1">
      <alignment horizontal="center" vertical="center"/>
      <protection/>
    </xf>
    <xf numFmtId="43" fontId="14" fillId="0" borderId="0" xfId="40" applyFont="1" applyAlignment="1">
      <alignment/>
    </xf>
    <xf numFmtId="43" fontId="12" fillId="0" borderId="0" xfId="40" applyNumberFormat="1" applyFont="1" applyAlignment="1">
      <alignment/>
    </xf>
    <xf numFmtId="43" fontId="14" fillId="0" borderId="0" xfId="40" applyFont="1" applyBorder="1" applyAlignment="1">
      <alignment/>
    </xf>
    <xf numFmtId="43" fontId="16" fillId="0" borderId="0" xfId="40" applyFont="1" applyBorder="1" applyAlignment="1">
      <alignment/>
    </xf>
    <xf numFmtId="43" fontId="14" fillId="0" borderId="14" xfId="40" applyFont="1" applyBorder="1" applyAlignment="1">
      <alignment/>
    </xf>
    <xf numFmtId="43" fontId="12" fillId="0" borderId="0" xfId="40" applyFont="1" applyAlignment="1">
      <alignment horizontal="center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69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7" fillId="34" borderId="39" xfId="0" applyFont="1" applyFill="1" applyBorder="1" applyAlignment="1">
      <alignment horizontal="center"/>
    </xf>
    <xf numFmtId="0" fontId="17" fillId="34" borderId="40" xfId="0" applyFont="1" applyFill="1" applyBorder="1" applyAlignment="1">
      <alignment horizontal="center"/>
    </xf>
    <xf numFmtId="0" fontId="17" fillId="34" borderId="41" xfId="0" applyFont="1" applyFill="1" applyBorder="1" applyAlignment="1">
      <alignment horizontal="center"/>
    </xf>
    <xf numFmtId="0" fontId="17" fillId="34" borderId="14" xfId="0" applyFont="1" applyFill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43" fontId="14" fillId="0" borderId="0" xfId="38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43" fontId="14" fillId="0" borderId="20" xfId="38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43" fontId="14" fillId="0" borderId="20" xfId="38" applyNumberFormat="1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43" fontId="4" fillId="0" borderId="0" xfId="0" applyNumberFormat="1" applyFont="1" applyAlignment="1">
      <alignment/>
    </xf>
    <xf numFmtId="0" fontId="14" fillId="0" borderId="18" xfId="0" applyFont="1" applyBorder="1" applyAlignment="1">
      <alignment vertical="center" shrinkToFit="1"/>
    </xf>
    <xf numFmtId="43" fontId="14" fillId="0" borderId="23" xfId="38" applyNumberFormat="1" applyFont="1" applyBorder="1" applyAlignment="1">
      <alignment vertical="center"/>
    </xf>
    <xf numFmtId="43" fontId="14" fillId="0" borderId="37" xfId="38" applyNumberFormat="1" applyFont="1" applyBorder="1" applyAlignment="1">
      <alignment vertical="center"/>
    </xf>
    <xf numFmtId="0" fontId="17" fillId="33" borderId="18" xfId="0" applyFont="1" applyFill="1" applyBorder="1" applyAlignment="1">
      <alignment horizontal="center" vertical="center"/>
    </xf>
    <xf numFmtId="0" fontId="17" fillId="0" borderId="39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8" fillId="0" borderId="39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7" fillId="35" borderId="18" xfId="0" applyFont="1" applyFill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21" xfId="0" applyFont="1" applyBorder="1" applyAlignment="1">
      <alignment vertical="center" shrinkToFit="1"/>
    </xf>
    <xf numFmtId="0" fontId="20" fillId="0" borderId="23" xfId="0" applyFont="1" applyBorder="1" applyAlignment="1">
      <alignment vertical="center" shrinkToFit="1"/>
    </xf>
    <xf numFmtId="0" fontId="18" fillId="0" borderId="10" xfId="0" applyFont="1" applyBorder="1" applyAlignment="1">
      <alignment horizontal="center" vertical="center" shrinkToFit="1"/>
    </xf>
    <xf numFmtId="0" fontId="17" fillId="33" borderId="17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/>
    </xf>
    <xf numFmtId="0" fontId="12" fillId="34" borderId="31" xfId="0" applyFont="1" applyFill="1" applyBorder="1" applyAlignment="1">
      <alignment horizontal="center"/>
    </xf>
    <xf numFmtId="43" fontId="12" fillId="34" borderId="39" xfId="41" applyFont="1" applyFill="1" applyBorder="1" applyAlignment="1">
      <alignment horizontal="center" shrinkToFit="1"/>
    </xf>
    <xf numFmtId="0" fontId="12" fillId="34" borderId="39" xfId="0" applyFont="1" applyFill="1" applyBorder="1" applyAlignment="1">
      <alignment horizontal="center" shrinkToFit="1"/>
    </xf>
    <xf numFmtId="0" fontId="12" fillId="34" borderId="35" xfId="0" applyFont="1" applyFill="1" applyBorder="1" applyAlignment="1">
      <alignment horizontal="center" shrinkToFit="1"/>
    </xf>
    <xf numFmtId="0" fontId="12" fillId="34" borderId="14" xfId="0" applyFont="1" applyFill="1" applyBorder="1" applyAlignment="1">
      <alignment horizontal="center" shrinkToFit="1"/>
    </xf>
    <xf numFmtId="0" fontId="12" fillId="34" borderId="18" xfId="0" applyFont="1" applyFill="1" applyBorder="1" applyAlignment="1">
      <alignment horizontal="center" shrinkToFit="1"/>
    </xf>
    <xf numFmtId="43" fontId="12" fillId="34" borderId="41" xfId="41" applyFont="1" applyFill="1" applyBorder="1" applyAlignment="1">
      <alignment horizontal="center"/>
    </xf>
    <xf numFmtId="0" fontId="12" fillId="34" borderId="41" xfId="0" applyFont="1" applyFill="1" applyBorder="1" applyAlignment="1">
      <alignment horizontal="center" shrinkToFit="1"/>
    </xf>
    <xf numFmtId="15" fontId="14" fillId="0" borderId="15" xfId="0" applyNumberFormat="1" applyFont="1" applyBorder="1" applyAlignment="1">
      <alignment horizontal="center"/>
    </xf>
    <xf numFmtId="43" fontId="14" fillId="0" borderId="0" xfId="41" applyFont="1" applyBorder="1" applyAlignment="1">
      <alignment shrinkToFit="1"/>
    </xf>
    <xf numFmtId="220" fontId="14" fillId="0" borderId="11" xfId="0" applyNumberFormat="1" applyFont="1" applyBorder="1" applyAlignment="1">
      <alignment horizontal="center"/>
    </xf>
    <xf numFmtId="43" fontId="14" fillId="0" borderId="11" xfId="41" applyFont="1" applyBorder="1" applyAlignment="1">
      <alignment/>
    </xf>
    <xf numFmtId="43" fontId="12" fillId="0" borderId="11" xfId="41" applyFont="1" applyBorder="1" applyAlignment="1" quotePrefix="1">
      <alignment horizontal="center"/>
    </xf>
    <xf numFmtId="220" fontId="12" fillId="0" borderId="11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shrinkToFit="1"/>
    </xf>
    <xf numFmtId="0" fontId="21" fillId="0" borderId="0" xfId="0" applyFont="1" applyAlignment="1">
      <alignment/>
    </xf>
    <xf numFmtId="2" fontId="21" fillId="0" borderId="0" xfId="0" applyNumberFormat="1" applyFont="1" applyBorder="1" applyAlignment="1">
      <alignment horizontal="left" indent="1"/>
    </xf>
    <xf numFmtId="0" fontId="14" fillId="0" borderId="42" xfId="0" applyFont="1" applyBorder="1" applyAlignment="1">
      <alignment horizontal="left"/>
    </xf>
    <xf numFmtId="0" fontId="14" fillId="0" borderId="22" xfId="0" applyFont="1" applyBorder="1" applyAlignment="1">
      <alignment shrinkToFit="1"/>
    </xf>
    <xf numFmtId="43" fontId="14" fillId="0" borderId="34" xfId="41" applyFont="1" applyBorder="1" applyAlignment="1">
      <alignment shrinkToFit="1"/>
    </xf>
    <xf numFmtId="220" fontId="14" fillId="0" borderId="22" xfId="0" applyNumberFormat="1" applyFont="1" applyBorder="1" applyAlignment="1">
      <alignment horizontal="center"/>
    </xf>
    <xf numFmtId="43" fontId="14" fillId="0" borderId="22" xfId="41" applyFont="1" applyBorder="1" applyAlignment="1">
      <alignment/>
    </xf>
    <xf numFmtId="43" fontId="12" fillId="0" borderId="22" xfId="41" applyFont="1" applyBorder="1" applyAlignment="1">
      <alignment horizontal="center"/>
    </xf>
    <xf numFmtId="220" fontId="12" fillId="0" borderId="22" xfId="0" applyNumberFormat="1" applyFont="1" applyBorder="1" applyAlignment="1">
      <alignment horizontal="center"/>
    </xf>
    <xf numFmtId="0" fontId="12" fillId="0" borderId="21" xfId="0" applyFont="1" applyFill="1" applyBorder="1" applyAlignment="1">
      <alignment/>
    </xf>
    <xf numFmtId="0" fontId="14" fillId="0" borderId="10" xfId="0" applyFont="1" applyFill="1" applyBorder="1" applyAlignment="1">
      <alignment horizontal="left" shrinkToFit="1"/>
    </xf>
    <xf numFmtId="43" fontId="14" fillId="0" borderId="10" xfId="41" applyFont="1" applyFill="1" applyBorder="1" applyAlignment="1">
      <alignment shrinkToFit="1"/>
    </xf>
    <xf numFmtId="220" fontId="12" fillId="0" borderId="10" xfId="41" applyNumberFormat="1" applyFont="1" applyFill="1" applyBorder="1" applyAlignment="1">
      <alignment horizontal="center"/>
    </xf>
    <xf numFmtId="43" fontId="12" fillId="0" borderId="10" xfId="41" applyFont="1" applyFill="1" applyBorder="1" applyAlignment="1">
      <alignment/>
    </xf>
    <xf numFmtId="43" fontId="14" fillId="0" borderId="10" xfId="41" applyFont="1" applyFill="1" applyBorder="1" applyAlignment="1">
      <alignment/>
    </xf>
    <xf numFmtId="43" fontId="12" fillId="0" borderId="10" xfId="41" applyFont="1" applyFill="1" applyBorder="1" applyAlignment="1">
      <alignment horizontal="center"/>
    </xf>
    <xf numFmtId="220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left" shrinkToFit="1"/>
    </xf>
    <xf numFmtId="0" fontId="14" fillId="0" borderId="43" xfId="0" applyFont="1" applyBorder="1" applyAlignment="1">
      <alignment/>
    </xf>
    <xf numFmtId="0" fontId="14" fillId="0" borderId="19" xfId="0" applyFont="1" applyBorder="1" applyAlignment="1">
      <alignment shrinkToFit="1"/>
    </xf>
    <xf numFmtId="43" fontId="14" fillId="0" borderId="44" xfId="41" applyFont="1" applyBorder="1" applyAlignment="1">
      <alignment shrinkToFit="1"/>
    </xf>
    <xf numFmtId="220" fontId="14" fillId="0" borderId="19" xfId="0" applyNumberFormat="1" applyFont="1" applyBorder="1" applyAlignment="1">
      <alignment horizontal="center"/>
    </xf>
    <xf numFmtId="43" fontId="14" fillId="0" borderId="19" xfId="41" applyFont="1" applyBorder="1" applyAlignment="1">
      <alignment/>
    </xf>
    <xf numFmtId="43" fontId="12" fillId="0" borderId="19" xfId="41" applyFont="1" applyBorder="1" applyAlignment="1">
      <alignment horizontal="center"/>
    </xf>
    <xf numFmtId="220" fontId="12" fillId="0" borderId="19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left" indent="1"/>
    </xf>
    <xf numFmtId="0" fontId="14" fillId="0" borderId="43" xfId="0" applyFont="1" applyBorder="1" applyAlignment="1">
      <alignment horizontal="center"/>
    </xf>
    <xf numFmtId="0" fontId="14" fillId="0" borderId="19" xfId="0" applyFont="1" applyBorder="1" applyAlignment="1">
      <alignment horizontal="left" shrinkToFit="1"/>
    </xf>
    <xf numFmtId="43" fontId="14" fillId="0" borderId="20" xfId="41" applyFont="1" applyBorder="1" applyAlignment="1">
      <alignment shrinkToFit="1"/>
    </xf>
    <xf numFmtId="220" fontId="14" fillId="0" borderId="10" xfId="0" applyNumberFormat="1" applyFont="1" applyBorder="1" applyAlignment="1">
      <alignment horizontal="center"/>
    </xf>
    <xf numFmtId="43" fontId="14" fillId="0" borderId="10" xfId="41" applyFont="1" applyBorder="1" applyAlignment="1">
      <alignment/>
    </xf>
    <xf numFmtId="43" fontId="12" fillId="0" borderId="10" xfId="41" applyFont="1" applyBorder="1" applyAlignment="1">
      <alignment horizontal="center"/>
    </xf>
    <xf numFmtId="220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left" shrinkToFit="1"/>
    </xf>
    <xf numFmtId="2" fontId="12" fillId="0" borderId="10" xfId="0" applyNumberFormat="1" applyFont="1" applyBorder="1" applyAlignment="1">
      <alignment horizontal="left" indent="1"/>
    </xf>
    <xf numFmtId="43" fontId="14" fillId="0" borderId="10" xfId="0" applyNumberFormat="1" applyFont="1" applyBorder="1" applyAlignment="1">
      <alignment horizontal="left" shrinkToFit="1"/>
    </xf>
    <xf numFmtId="43" fontId="14" fillId="0" borderId="10" xfId="0" applyNumberFormat="1" applyFont="1" applyBorder="1" applyAlignment="1">
      <alignment shrinkToFit="1"/>
    </xf>
    <xf numFmtId="2" fontId="14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 horizontal="left" indent="1"/>
    </xf>
    <xf numFmtId="0" fontId="12" fillId="34" borderId="17" xfId="0" applyFont="1" applyFill="1" applyBorder="1" applyAlignment="1">
      <alignment/>
    </xf>
    <xf numFmtId="43" fontId="12" fillId="34" borderId="18" xfId="41" applyFont="1" applyFill="1" applyBorder="1" applyAlignment="1">
      <alignment shrinkToFit="1"/>
    </xf>
    <xf numFmtId="220" fontId="12" fillId="34" borderId="18" xfId="41" applyNumberFormat="1" applyFont="1" applyFill="1" applyBorder="1" applyAlignment="1">
      <alignment horizontal="center"/>
    </xf>
    <xf numFmtId="43" fontId="12" fillId="34" borderId="18" xfId="41" applyFont="1" applyFill="1" applyBorder="1" applyAlignment="1">
      <alignment/>
    </xf>
    <xf numFmtId="43" fontId="12" fillId="34" borderId="18" xfId="41" applyFont="1" applyFill="1" applyBorder="1" applyAlignment="1">
      <alignment horizontal="center"/>
    </xf>
    <xf numFmtId="220" fontId="12" fillId="34" borderId="18" xfId="0" applyNumberFormat="1" applyFont="1" applyFill="1" applyBorder="1" applyAlignment="1">
      <alignment horizontal="center"/>
    </xf>
    <xf numFmtId="2" fontId="12" fillId="34" borderId="18" xfId="0" applyNumberFormat="1" applyFont="1" applyFill="1" applyBorder="1" applyAlignment="1">
      <alignment horizontal="left" indent="1"/>
    </xf>
    <xf numFmtId="0" fontId="12" fillId="34" borderId="25" xfId="0" applyFont="1" applyFill="1" applyBorder="1" applyAlignment="1">
      <alignment/>
    </xf>
    <xf numFmtId="0" fontId="12" fillId="34" borderId="16" xfId="0" applyFont="1" applyFill="1" applyBorder="1" applyAlignment="1">
      <alignment horizontal="center" shrinkToFit="1"/>
    </xf>
    <xf numFmtId="43" fontId="12" fillId="34" borderId="25" xfId="0" applyNumberFormat="1" applyFont="1" applyFill="1" applyBorder="1" applyAlignment="1">
      <alignment shrinkToFit="1"/>
    </xf>
    <xf numFmtId="220" fontId="12" fillId="34" borderId="16" xfId="0" applyNumberFormat="1" applyFont="1" applyFill="1" applyBorder="1" applyAlignment="1">
      <alignment horizontal="center"/>
    </xf>
    <xf numFmtId="43" fontId="12" fillId="34" borderId="16" xfId="0" applyNumberFormat="1" applyFont="1" applyFill="1" applyBorder="1" applyAlignment="1">
      <alignment/>
    </xf>
    <xf numFmtId="43" fontId="12" fillId="34" borderId="16" xfId="0" applyNumberFormat="1" applyFont="1" applyFill="1" applyBorder="1" applyAlignment="1">
      <alignment shrinkToFit="1"/>
    </xf>
    <xf numFmtId="43" fontId="12" fillId="34" borderId="16" xfId="41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43" fontId="21" fillId="0" borderId="0" xfId="0" applyNumberFormat="1" applyFont="1" applyBorder="1" applyAlignment="1">
      <alignment/>
    </xf>
    <xf numFmtId="220" fontId="2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shrinkToFit="1"/>
    </xf>
    <xf numFmtId="0" fontId="12" fillId="34" borderId="31" xfId="0" applyFont="1" applyFill="1" applyBorder="1" applyAlignment="1">
      <alignment horizontal="center" shrinkToFit="1"/>
    </xf>
    <xf numFmtId="43" fontId="12" fillId="34" borderId="41" xfId="41" applyFont="1" applyFill="1" applyBorder="1" applyAlignment="1">
      <alignment horizontal="center" shrinkToFit="1"/>
    </xf>
    <xf numFmtId="15" fontId="14" fillId="0" borderId="15" xfId="0" applyNumberFormat="1" applyFont="1" applyBorder="1" applyAlignment="1">
      <alignment horizontal="center" shrinkToFit="1"/>
    </xf>
    <xf numFmtId="220" fontId="14" fillId="0" borderId="10" xfId="0" applyNumberFormat="1" applyFont="1" applyBorder="1" applyAlignment="1">
      <alignment horizontal="center" shrinkToFit="1"/>
    </xf>
    <xf numFmtId="43" fontId="14" fillId="0" borderId="10" xfId="41" applyFont="1" applyBorder="1" applyAlignment="1">
      <alignment shrinkToFit="1"/>
    </xf>
    <xf numFmtId="0" fontId="14" fillId="0" borderId="21" xfId="0" applyFont="1" applyBorder="1" applyAlignment="1">
      <alignment shrinkToFit="1"/>
    </xf>
    <xf numFmtId="43" fontId="14" fillId="0" borderId="10" xfId="41" applyFont="1" applyBorder="1" applyAlignment="1">
      <alignment horizontal="center"/>
    </xf>
    <xf numFmtId="0" fontId="14" fillId="0" borderId="21" xfId="0" applyFont="1" applyBorder="1" applyAlignment="1">
      <alignment horizontal="left" shrinkToFit="1"/>
    </xf>
    <xf numFmtId="43" fontId="14" fillId="0" borderId="10" xfId="41" applyFont="1" applyBorder="1" applyAlignment="1">
      <alignment horizontal="right" shrinkToFit="1"/>
    </xf>
    <xf numFmtId="0" fontId="14" fillId="0" borderId="15" xfId="0" applyFont="1" applyBorder="1" applyAlignment="1">
      <alignment horizontal="left" shrinkToFit="1"/>
    </xf>
    <xf numFmtId="220" fontId="14" fillId="0" borderId="11" xfId="0" applyNumberFormat="1" applyFont="1" applyBorder="1" applyAlignment="1">
      <alignment horizontal="center" shrinkToFit="1"/>
    </xf>
    <xf numFmtId="43" fontId="14" fillId="0" borderId="11" xfId="41" applyFont="1" applyBorder="1" applyAlignment="1">
      <alignment shrinkToFit="1"/>
    </xf>
    <xf numFmtId="43" fontId="14" fillId="0" borderId="11" xfId="41" applyFont="1" applyBorder="1" applyAlignment="1">
      <alignment horizontal="center"/>
    </xf>
    <xf numFmtId="2" fontId="14" fillId="0" borderId="11" xfId="0" applyNumberFormat="1" applyFont="1" applyBorder="1" applyAlignment="1">
      <alignment/>
    </xf>
    <xf numFmtId="0" fontId="14" fillId="0" borderId="21" xfId="0" applyFont="1" applyFill="1" applyBorder="1" applyAlignment="1">
      <alignment horizontal="left" shrinkToFit="1"/>
    </xf>
    <xf numFmtId="43" fontId="14" fillId="0" borderId="10" xfId="41" applyFont="1" applyFill="1" applyBorder="1" applyAlignment="1">
      <alignment horizontal="center"/>
    </xf>
    <xf numFmtId="220" fontId="14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/>
    </xf>
    <xf numFmtId="43" fontId="14" fillId="0" borderId="20" xfId="41" applyFont="1" applyFill="1" applyBorder="1" applyAlignment="1">
      <alignment shrinkToFit="1"/>
    </xf>
    <xf numFmtId="0" fontId="12" fillId="34" borderId="17" xfId="0" applyFont="1" applyFill="1" applyBorder="1" applyAlignment="1">
      <alignment shrinkToFit="1"/>
    </xf>
    <xf numFmtId="0" fontId="12" fillId="34" borderId="25" xfId="0" applyFont="1" applyFill="1" applyBorder="1" applyAlignment="1">
      <alignment shrinkToFit="1"/>
    </xf>
    <xf numFmtId="43" fontId="12" fillId="34" borderId="25" xfId="0" applyNumberFormat="1" applyFont="1" applyFill="1" applyBorder="1" applyAlignment="1">
      <alignment/>
    </xf>
    <xf numFmtId="0" fontId="12" fillId="33" borderId="25" xfId="0" applyFont="1" applyFill="1" applyBorder="1" applyAlignment="1">
      <alignment shrinkToFit="1"/>
    </xf>
    <xf numFmtId="0" fontId="21" fillId="33" borderId="45" xfId="0" applyFont="1" applyFill="1" applyBorder="1" applyAlignment="1">
      <alignment horizontal="center" shrinkToFit="1"/>
    </xf>
    <xf numFmtId="43" fontId="17" fillId="33" borderId="25" xfId="0" applyNumberFormat="1" applyFont="1" applyFill="1" applyBorder="1" applyAlignment="1">
      <alignment shrinkToFit="1"/>
    </xf>
    <xf numFmtId="43" fontId="17" fillId="33" borderId="16" xfId="0" applyNumberFormat="1" applyFont="1" applyFill="1" applyBorder="1" applyAlignment="1">
      <alignment shrinkToFit="1"/>
    </xf>
    <xf numFmtId="0" fontId="12" fillId="33" borderId="16" xfId="0" applyFont="1" applyFill="1" applyBorder="1" applyAlignment="1">
      <alignment shrinkToFit="1"/>
    </xf>
    <xf numFmtId="0" fontId="12" fillId="0" borderId="0" xfId="0" applyFont="1" applyAlignment="1">
      <alignment horizontal="left" indent="7"/>
    </xf>
    <xf numFmtId="43" fontId="14" fillId="0" borderId="0" xfId="41" applyFont="1" applyAlignment="1">
      <alignment/>
    </xf>
    <xf numFmtId="0" fontId="12" fillId="0" borderId="0" xfId="49" applyFont="1" applyAlignment="1">
      <alignment horizontal="center"/>
      <protection/>
    </xf>
    <xf numFmtId="43" fontId="17" fillId="33" borderId="18" xfId="41" applyFont="1" applyFill="1" applyBorder="1" applyAlignment="1">
      <alignment horizontal="center" vertical="center"/>
    </xf>
    <xf numFmtId="43" fontId="18" fillId="0" borderId="39" xfId="41" applyFont="1" applyBorder="1" applyAlignment="1">
      <alignment vertical="center"/>
    </xf>
    <xf numFmtId="43" fontId="18" fillId="0" borderId="26" xfId="41" applyFont="1" applyBorder="1" applyAlignment="1">
      <alignment vertical="center"/>
    </xf>
    <xf numFmtId="43" fontId="18" fillId="0" borderId="10" xfId="41" applyFont="1" applyBorder="1" applyAlignment="1">
      <alignment vertical="center"/>
    </xf>
    <xf numFmtId="43" fontId="18" fillId="0" borderId="11" xfId="41" applyFont="1" applyBorder="1" applyAlignment="1">
      <alignment vertical="center"/>
    </xf>
    <xf numFmtId="43" fontId="17" fillId="35" borderId="18" xfId="41" applyFont="1" applyFill="1" applyBorder="1" applyAlignment="1">
      <alignment vertical="center"/>
    </xf>
    <xf numFmtId="43" fontId="18" fillId="0" borderId="22" xfId="41" applyFont="1" applyBorder="1" applyAlignment="1">
      <alignment vertical="center"/>
    </xf>
    <xf numFmtId="43" fontId="18" fillId="0" borderId="24" xfId="41" applyFont="1" applyBorder="1" applyAlignment="1">
      <alignment vertical="center"/>
    </xf>
    <xf numFmtId="43" fontId="17" fillId="35" borderId="18" xfId="41" applyFont="1" applyFill="1" applyBorder="1" applyAlignment="1">
      <alignment vertical="center" shrinkToFit="1"/>
    </xf>
    <xf numFmtId="43" fontId="18" fillId="0" borderId="11" xfId="41" applyFont="1" applyBorder="1" applyAlignment="1">
      <alignment vertical="center" shrinkToFit="1"/>
    </xf>
    <xf numFmtId="43" fontId="18" fillId="0" borderId="10" xfId="41" applyFont="1" applyBorder="1" applyAlignment="1">
      <alignment vertical="center" shrinkToFit="1"/>
    </xf>
    <xf numFmtId="43" fontId="17" fillId="33" borderId="18" xfId="41" applyFont="1" applyFill="1" applyBorder="1" applyAlignment="1">
      <alignment vertical="center" shrinkToFit="1"/>
    </xf>
    <xf numFmtId="43" fontId="70" fillId="0" borderId="0" xfId="0" applyNumberFormat="1" applyFont="1" applyAlignment="1">
      <alignment/>
    </xf>
    <xf numFmtId="9" fontId="7" fillId="0" borderId="0" xfId="49" applyNumberFormat="1" applyFont="1">
      <alignment/>
      <protection/>
    </xf>
    <xf numFmtId="0" fontId="8" fillId="0" borderId="0" xfId="49" applyFont="1">
      <alignment/>
      <protection/>
    </xf>
    <xf numFmtId="43" fontId="12" fillId="0" borderId="0" xfId="38" applyFont="1" applyAlignment="1">
      <alignment horizontal="center"/>
    </xf>
    <xf numFmtId="0" fontId="1" fillId="0" borderId="0" xfId="49" applyFont="1">
      <alignment/>
      <protection/>
    </xf>
    <xf numFmtId="0" fontId="13" fillId="0" borderId="0" xfId="49" applyFont="1">
      <alignment/>
      <protection/>
    </xf>
    <xf numFmtId="43" fontId="12" fillId="0" borderId="0" xfId="38" applyFont="1" applyAlignment="1">
      <alignment horizontal="right"/>
    </xf>
    <xf numFmtId="43" fontId="14" fillId="0" borderId="0" xfId="38" applyFont="1" applyAlignment="1">
      <alignment horizontal="right"/>
    </xf>
    <xf numFmtId="43" fontId="14" fillId="0" borderId="13" xfId="38" applyFont="1" applyBorder="1" applyAlignment="1">
      <alignment/>
    </xf>
    <xf numFmtId="43" fontId="14" fillId="0" borderId="0" xfId="38" applyFont="1" applyBorder="1" applyAlignment="1">
      <alignment/>
    </xf>
    <xf numFmtId="0" fontId="14" fillId="0" borderId="17" xfId="49" applyFont="1" applyBorder="1">
      <alignment/>
      <protection/>
    </xf>
    <xf numFmtId="0" fontId="14" fillId="0" borderId="33" xfId="49" applyFont="1" applyBorder="1">
      <alignment/>
      <protection/>
    </xf>
    <xf numFmtId="0" fontId="14" fillId="0" borderId="46" xfId="49" applyFont="1" applyBorder="1">
      <alignment/>
      <protection/>
    </xf>
    <xf numFmtId="0" fontId="14" fillId="0" borderId="18" xfId="49" applyFont="1" applyBorder="1" applyAlignment="1">
      <alignment horizontal="center"/>
      <protection/>
    </xf>
    <xf numFmtId="43" fontId="14" fillId="0" borderId="18" xfId="38" applyFont="1" applyBorder="1" applyAlignment="1">
      <alignment horizontal="center"/>
    </xf>
    <xf numFmtId="0" fontId="14" fillId="0" borderId="40" xfId="49" applyFont="1" applyBorder="1">
      <alignment/>
      <protection/>
    </xf>
    <xf numFmtId="0" fontId="14" fillId="0" borderId="38" xfId="49" applyFont="1" applyBorder="1">
      <alignment/>
      <protection/>
    </xf>
    <xf numFmtId="0" fontId="14" fillId="0" borderId="18" xfId="49" applyFont="1" applyBorder="1">
      <alignment/>
      <protection/>
    </xf>
    <xf numFmtId="1" fontId="14" fillId="0" borderId="18" xfId="49" applyNumberFormat="1" applyFont="1" applyBorder="1" applyAlignment="1">
      <alignment horizontal="center"/>
      <protection/>
    </xf>
    <xf numFmtId="43" fontId="14" fillId="0" borderId="18" xfId="38" applyFont="1" applyBorder="1" applyAlignment="1">
      <alignment/>
    </xf>
    <xf numFmtId="0" fontId="14" fillId="0" borderId="15" xfId="49" applyFont="1" applyBorder="1">
      <alignment/>
      <protection/>
    </xf>
    <xf numFmtId="0" fontId="14" fillId="0" borderId="0" xfId="49" applyFont="1" applyAlignment="1">
      <alignment horizontal="right"/>
      <protection/>
    </xf>
    <xf numFmtId="229" fontId="14" fillId="0" borderId="18" xfId="38" applyNumberFormat="1" applyFont="1" applyBorder="1" applyAlignment="1">
      <alignment horizontal="center"/>
    </xf>
    <xf numFmtId="1" fontId="12" fillId="0" borderId="18" xfId="38" applyNumberFormat="1" applyFont="1" applyBorder="1" applyAlignment="1">
      <alignment horizontal="center"/>
    </xf>
    <xf numFmtId="43" fontId="1" fillId="0" borderId="0" xfId="38" applyFont="1" applyAlignment="1">
      <alignment/>
    </xf>
    <xf numFmtId="0" fontId="0" fillId="0" borderId="0" xfId="49" applyFont="1">
      <alignment/>
      <protection/>
    </xf>
    <xf numFmtId="43" fontId="12" fillId="0" borderId="13" xfId="38" applyFont="1" applyBorder="1" applyAlignment="1">
      <alignment/>
    </xf>
    <xf numFmtId="0" fontId="1" fillId="0" borderId="38" xfId="49" applyFont="1" applyBorder="1">
      <alignment/>
      <protection/>
    </xf>
    <xf numFmtId="43" fontId="12" fillId="0" borderId="18" xfId="38" applyFont="1" applyBorder="1" applyAlignment="1">
      <alignment horizontal="center"/>
    </xf>
    <xf numFmtId="0" fontId="20" fillId="0" borderId="31" xfId="49" applyFont="1" applyBorder="1">
      <alignment/>
      <protection/>
    </xf>
    <xf numFmtId="0" fontId="27" fillId="0" borderId="18" xfId="49" applyFont="1" applyBorder="1">
      <alignment/>
      <protection/>
    </xf>
    <xf numFmtId="0" fontId="20" fillId="0" borderId="18" xfId="49" applyFont="1" applyBorder="1">
      <alignment/>
      <protection/>
    </xf>
    <xf numFmtId="0" fontId="20" fillId="0" borderId="17" xfId="49" applyFont="1" applyBorder="1">
      <alignment/>
      <protection/>
    </xf>
    <xf numFmtId="43" fontId="12" fillId="0" borderId="0" xfId="38" applyFont="1" applyBorder="1" applyAlignment="1">
      <alignment/>
    </xf>
    <xf numFmtId="0" fontId="12" fillId="0" borderId="17" xfId="49" applyFont="1" applyBorder="1">
      <alignment/>
      <protection/>
    </xf>
    <xf numFmtId="43" fontId="14" fillId="0" borderId="14" xfId="38" applyFont="1" applyBorder="1" applyAlignment="1">
      <alignment/>
    </xf>
    <xf numFmtId="43" fontId="1" fillId="0" borderId="14" xfId="49" applyNumberFormat="1" applyFont="1" applyBorder="1">
      <alignment/>
      <protection/>
    </xf>
    <xf numFmtId="43" fontId="1" fillId="0" borderId="0" xfId="49" applyNumberFormat="1" applyFont="1">
      <alignment/>
      <protection/>
    </xf>
    <xf numFmtId="0" fontId="15" fillId="0" borderId="0" xfId="49" applyFont="1">
      <alignment/>
      <protection/>
    </xf>
    <xf numFmtId="43" fontId="12" fillId="0" borderId="13" xfId="49" applyNumberFormat="1" applyFont="1" applyBorder="1">
      <alignment/>
      <protection/>
    </xf>
    <xf numFmtId="0" fontId="14" fillId="0" borderId="0" xfId="49" applyFont="1" applyBorder="1" applyAlignment="1">
      <alignment horizontal="center"/>
      <protection/>
    </xf>
    <xf numFmtId="1" fontId="12" fillId="0" borderId="0" xfId="38" applyNumberFormat="1" applyFont="1" applyBorder="1" applyAlignment="1">
      <alignment horizontal="center"/>
    </xf>
    <xf numFmtId="0" fontId="1" fillId="0" borderId="46" xfId="49" applyFont="1" applyBorder="1">
      <alignment/>
      <protection/>
    </xf>
    <xf numFmtId="0" fontId="18" fillId="0" borderId="17" xfId="49" applyFont="1" applyBorder="1">
      <alignment/>
      <protection/>
    </xf>
    <xf numFmtId="0" fontId="28" fillId="0" borderId="0" xfId="49" applyFont="1">
      <alignment/>
      <protection/>
    </xf>
    <xf numFmtId="43" fontId="12" fillId="0" borderId="16" xfId="38" applyFont="1" applyBorder="1" applyAlignment="1">
      <alignment horizontal="center"/>
    </xf>
    <xf numFmtId="4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8" fillId="0" borderId="0" xfId="49" applyFont="1" applyAlignment="1">
      <alignment horizontal="left"/>
      <protection/>
    </xf>
    <xf numFmtId="0" fontId="18" fillId="0" borderId="0" xfId="49" applyFont="1" applyBorder="1" applyAlignment="1">
      <alignment horizontal="left"/>
      <protection/>
    </xf>
    <xf numFmtId="0" fontId="11" fillId="0" borderId="0" xfId="49" applyFont="1" applyAlignment="1">
      <alignment horizontal="center"/>
      <protection/>
    </xf>
    <xf numFmtId="0" fontId="11" fillId="0" borderId="14" xfId="49" applyFont="1" applyBorder="1" applyAlignment="1">
      <alignment horizontal="left"/>
      <protection/>
    </xf>
    <xf numFmtId="0" fontId="17" fillId="34" borderId="31" xfId="49" applyFont="1" applyFill="1" applyBorder="1" applyAlignment="1">
      <alignment horizontal="center" vertical="center"/>
      <protection/>
    </xf>
    <xf numFmtId="0" fontId="17" fillId="34" borderId="38" xfId="49" applyFont="1" applyFill="1" applyBorder="1" applyAlignment="1">
      <alignment horizontal="center" vertical="center"/>
      <protection/>
    </xf>
    <xf numFmtId="0" fontId="17" fillId="34" borderId="35" xfId="49" applyFont="1" applyFill="1" applyBorder="1" applyAlignment="1">
      <alignment horizontal="center" vertical="center"/>
      <protection/>
    </xf>
    <xf numFmtId="0" fontId="17" fillId="34" borderId="36" xfId="49" applyFont="1" applyFill="1" applyBorder="1" applyAlignment="1">
      <alignment horizontal="center" vertical="center"/>
      <protection/>
    </xf>
    <xf numFmtId="0" fontId="17" fillId="34" borderId="39" xfId="49" applyFont="1" applyFill="1" applyBorder="1" applyAlignment="1">
      <alignment horizontal="center" vertical="center"/>
      <protection/>
    </xf>
    <xf numFmtId="0" fontId="17" fillId="34" borderId="41" xfId="49" applyFont="1" applyFill="1" applyBorder="1" applyAlignment="1">
      <alignment horizontal="center" vertical="center"/>
      <protection/>
    </xf>
    <xf numFmtId="0" fontId="17" fillId="34" borderId="18" xfId="49" applyFont="1" applyFill="1" applyBorder="1" applyAlignment="1">
      <alignment horizontal="center" vertical="center"/>
      <protection/>
    </xf>
    <xf numFmtId="4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17" xfId="49" applyFont="1" applyBorder="1" applyAlignment="1">
      <alignment horizontal="center"/>
      <protection/>
    </xf>
    <xf numFmtId="0" fontId="14" fillId="0" borderId="33" xfId="49" applyFont="1" applyBorder="1" applyAlignment="1">
      <alignment horizontal="center"/>
      <protection/>
    </xf>
    <xf numFmtId="0" fontId="14" fillId="0" borderId="46" xfId="49" applyFont="1" applyBorder="1" applyAlignment="1">
      <alignment horizontal="center"/>
      <protection/>
    </xf>
    <xf numFmtId="0" fontId="12" fillId="33" borderId="17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/>
    </xf>
    <xf numFmtId="0" fontId="12" fillId="33" borderId="4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3" fontId="14" fillId="0" borderId="0" xfId="41" applyFont="1" applyAlignment="1">
      <alignment horizontal="center"/>
    </xf>
    <xf numFmtId="43" fontId="14" fillId="0" borderId="39" xfId="41" applyFont="1" applyBorder="1" applyAlignment="1">
      <alignment horizontal="center" vertical="center" shrinkToFit="1"/>
    </xf>
    <xf numFmtId="43" fontId="14" fillId="0" borderId="19" xfId="41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shrinkToFit="1"/>
    </xf>
    <xf numFmtId="43" fontId="14" fillId="0" borderId="39" xfId="41" applyFont="1" applyBorder="1" applyAlignment="1">
      <alignment horizontal="center" vertical="center"/>
    </xf>
    <xf numFmtId="43" fontId="14" fillId="0" borderId="19" xfId="41" applyFont="1" applyBorder="1" applyAlignment="1">
      <alignment horizontal="center" vertical="center"/>
    </xf>
    <xf numFmtId="0" fontId="20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center"/>
    </xf>
    <xf numFmtId="0" fontId="12" fillId="34" borderId="39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/>
    </xf>
    <xf numFmtId="0" fontId="12" fillId="34" borderId="46" xfId="0" applyFont="1" applyFill="1" applyBorder="1" applyAlignment="1">
      <alignment horizontal="center"/>
    </xf>
    <xf numFmtId="0" fontId="12" fillId="34" borderId="39" xfId="0" applyFont="1" applyFill="1" applyBorder="1" applyAlignment="1">
      <alignment horizontal="center" vertical="center" shrinkToFit="1"/>
    </xf>
    <xf numFmtId="0" fontId="12" fillId="34" borderId="41" xfId="0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17" fillId="0" borderId="0" xfId="49" applyFont="1" applyAlignment="1">
      <alignment horizontal="center" vertical="center"/>
      <protection/>
    </xf>
    <xf numFmtId="0" fontId="17" fillId="33" borderId="18" xfId="0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/>
    </xf>
    <xf numFmtId="0" fontId="17" fillId="35" borderId="46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 shrinkToFit="1"/>
    </xf>
    <xf numFmtId="0" fontId="17" fillId="35" borderId="46" xfId="0" applyFont="1" applyFill="1" applyBorder="1" applyAlignment="1">
      <alignment horizontal="center" vertical="center" shrinkToFit="1"/>
    </xf>
    <xf numFmtId="0" fontId="22" fillId="0" borderId="31" xfId="0" applyFont="1" applyBorder="1" applyAlignment="1">
      <alignment horizontal="left" vertical="center" shrinkToFit="1"/>
    </xf>
    <xf numFmtId="0" fontId="22" fillId="0" borderId="38" xfId="0" applyFont="1" applyBorder="1" applyAlignment="1">
      <alignment horizontal="left" vertical="center" shrinkToFit="1"/>
    </xf>
    <xf numFmtId="0" fontId="17" fillId="33" borderId="33" xfId="0" applyFont="1" applyFill="1" applyBorder="1" applyAlignment="1">
      <alignment horizontal="center" vertical="center" shrinkToFit="1"/>
    </xf>
    <xf numFmtId="0" fontId="17" fillId="33" borderId="46" xfId="0" applyFont="1" applyFill="1" applyBorder="1" applyAlignment="1">
      <alignment horizontal="center" vertical="center" shrinkToFit="1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เครื่องหมายจุลภาค 4" xfId="40"/>
    <cellStyle name="เครื่องหมายจุลภาค 5" xfId="41"/>
    <cellStyle name="Currency" xfId="42"/>
    <cellStyle name="Currency [0]" xfId="43"/>
    <cellStyle name="เครื่องหมายสกุลเงิน 2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0</xdr:row>
      <xdr:rowOff>0</xdr:rowOff>
    </xdr:from>
    <xdr:to>
      <xdr:col>2</xdr:col>
      <xdr:colOff>1143000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3</xdr:col>
      <xdr:colOff>1228725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1143000</xdr:colOff>
      <xdr:row>0</xdr:row>
      <xdr:rowOff>0</xdr:rowOff>
    </xdr:from>
    <xdr:to>
      <xdr:col>2</xdr:col>
      <xdr:colOff>1143000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3</xdr:col>
      <xdr:colOff>1228725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1114425</xdr:colOff>
      <xdr:row>5</xdr:row>
      <xdr:rowOff>9525</xdr:rowOff>
    </xdr:from>
    <xdr:to>
      <xdr:col>2</xdr:col>
      <xdr:colOff>1114425</xdr:colOff>
      <xdr:row>22</xdr:row>
      <xdr:rowOff>9525</xdr:rowOff>
    </xdr:to>
    <xdr:sp>
      <xdr:nvSpPr>
        <xdr:cNvPr id="5" name="Line 5"/>
        <xdr:cNvSpPr>
          <a:spLocks/>
        </xdr:cNvSpPr>
      </xdr:nvSpPr>
      <xdr:spPr>
        <a:xfrm>
          <a:off x="5286375" y="1638300"/>
          <a:ext cx="0" cy="538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1200150</xdr:colOff>
      <xdr:row>5</xdr:row>
      <xdr:rowOff>0</xdr:rowOff>
    </xdr:from>
    <xdr:to>
      <xdr:col>3</xdr:col>
      <xdr:colOff>1200150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>
          <a:off x="6762750" y="1628775"/>
          <a:ext cx="0" cy="538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1114425</xdr:colOff>
      <xdr:row>39</xdr:row>
      <xdr:rowOff>28575</xdr:rowOff>
    </xdr:from>
    <xdr:to>
      <xdr:col>2</xdr:col>
      <xdr:colOff>1133475</xdr:colOff>
      <xdr:row>67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5286375" y="11982450"/>
          <a:ext cx="19050" cy="777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1190625</xdr:colOff>
      <xdr:row>39</xdr:row>
      <xdr:rowOff>38100</xdr:rowOff>
    </xdr:from>
    <xdr:to>
      <xdr:col>3</xdr:col>
      <xdr:colOff>1209675</xdr:colOff>
      <xdr:row>67</xdr:row>
      <xdr:rowOff>0</xdr:rowOff>
    </xdr:to>
    <xdr:sp>
      <xdr:nvSpPr>
        <xdr:cNvPr id="8" name="Line 8"/>
        <xdr:cNvSpPr>
          <a:spLocks/>
        </xdr:cNvSpPr>
      </xdr:nvSpPr>
      <xdr:spPr>
        <a:xfrm>
          <a:off x="6753225" y="11991975"/>
          <a:ext cx="19050" cy="775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1143000</xdr:colOff>
      <xdr:row>0</xdr:row>
      <xdr:rowOff>0</xdr:rowOff>
    </xdr:from>
    <xdr:to>
      <xdr:col>4</xdr:col>
      <xdr:colOff>1143000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13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39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1143000</xdr:colOff>
      <xdr:row>0</xdr:row>
      <xdr:rowOff>0</xdr:rowOff>
    </xdr:from>
    <xdr:to>
      <xdr:col>4</xdr:col>
      <xdr:colOff>1143000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13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39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1114425</xdr:colOff>
      <xdr:row>5</xdr:row>
      <xdr:rowOff>0</xdr:rowOff>
    </xdr:from>
    <xdr:to>
      <xdr:col>4</xdr:col>
      <xdr:colOff>1114425</xdr:colOff>
      <xdr:row>18</xdr:row>
      <xdr:rowOff>9525</xdr:rowOff>
    </xdr:to>
    <xdr:sp>
      <xdr:nvSpPr>
        <xdr:cNvPr id="5" name="Line 5"/>
        <xdr:cNvSpPr>
          <a:spLocks/>
        </xdr:cNvSpPr>
      </xdr:nvSpPr>
      <xdr:spPr>
        <a:xfrm>
          <a:off x="6105525" y="1628775"/>
          <a:ext cx="0" cy="554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6391275" y="1628775"/>
          <a:ext cx="0" cy="553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6</xdr:col>
      <xdr:colOff>0</xdr:colOff>
      <xdr:row>23</xdr:row>
      <xdr:rowOff>266700</xdr:rowOff>
    </xdr:to>
    <xdr:sp>
      <xdr:nvSpPr>
        <xdr:cNvPr id="1" name="ตัวเชื่อมต่อตรง 9"/>
        <xdr:cNvSpPr>
          <a:spLocks/>
        </xdr:cNvSpPr>
      </xdr:nvSpPr>
      <xdr:spPr>
        <a:xfrm rot="5400000">
          <a:off x="6953250" y="2181225"/>
          <a:ext cx="0" cy="480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9525</xdr:rowOff>
    </xdr:from>
    <xdr:to>
      <xdr:col>6</xdr:col>
      <xdr:colOff>0</xdr:colOff>
      <xdr:row>23</xdr:row>
      <xdr:rowOff>276225</xdr:rowOff>
    </xdr:to>
    <xdr:sp>
      <xdr:nvSpPr>
        <xdr:cNvPr id="2" name="ตัวเชื่อมต่อตรง 10"/>
        <xdr:cNvSpPr>
          <a:spLocks/>
        </xdr:cNvSpPr>
      </xdr:nvSpPr>
      <xdr:spPr>
        <a:xfrm rot="5400000">
          <a:off x="6953250" y="2190750"/>
          <a:ext cx="0" cy="480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58</xdr:row>
      <xdr:rowOff>266700</xdr:rowOff>
    </xdr:to>
    <xdr:sp>
      <xdr:nvSpPr>
        <xdr:cNvPr id="3" name="ตัวเชื่อมต่อตรง 9"/>
        <xdr:cNvSpPr>
          <a:spLocks/>
        </xdr:cNvSpPr>
      </xdr:nvSpPr>
      <xdr:spPr>
        <a:xfrm rot="5400000">
          <a:off x="6953250" y="12973050"/>
          <a:ext cx="0" cy="480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9525</xdr:rowOff>
    </xdr:from>
    <xdr:to>
      <xdr:col>6</xdr:col>
      <xdr:colOff>0</xdr:colOff>
      <xdr:row>58</xdr:row>
      <xdr:rowOff>276225</xdr:rowOff>
    </xdr:to>
    <xdr:sp>
      <xdr:nvSpPr>
        <xdr:cNvPr id="4" name="ตัวเชื่อมต่อตรง 10"/>
        <xdr:cNvSpPr>
          <a:spLocks/>
        </xdr:cNvSpPr>
      </xdr:nvSpPr>
      <xdr:spPr>
        <a:xfrm rot="5400000">
          <a:off x="6953250" y="12982575"/>
          <a:ext cx="0" cy="480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0</xdr:rowOff>
    </xdr:from>
    <xdr:to>
      <xdr:col>8</xdr:col>
      <xdr:colOff>66675</xdr:colOff>
      <xdr:row>6</xdr:row>
      <xdr:rowOff>0</xdr:rowOff>
    </xdr:to>
    <xdr:sp>
      <xdr:nvSpPr>
        <xdr:cNvPr id="1" name="AutoShape 91"/>
        <xdr:cNvSpPr>
          <a:spLocks/>
        </xdr:cNvSpPr>
      </xdr:nvSpPr>
      <xdr:spPr>
        <a:xfrm>
          <a:off x="9086850" y="2000250"/>
          <a:ext cx="57150" cy="0"/>
        </a:xfrm>
        <a:prstGeom prst="rightBrace">
          <a:avLst>
            <a:gd name="adj1" fmla="val -2147483648"/>
            <a:gd name="adj2" fmla="val 5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0</xdr:rowOff>
    </xdr:from>
    <xdr:to>
      <xdr:col>8</xdr:col>
      <xdr:colOff>66675</xdr:colOff>
      <xdr:row>6</xdr:row>
      <xdr:rowOff>0</xdr:rowOff>
    </xdr:to>
    <xdr:sp>
      <xdr:nvSpPr>
        <xdr:cNvPr id="2" name="AutoShape 92"/>
        <xdr:cNvSpPr>
          <a:spLocks/>
        </xdr:cNvSpPr>
      </xdr:nvSpPr>
      <xdr:spPr>
        <a:xfrm>
          <a:off x="9086850" y="2000250"/>
          <a:ext cx="57150" cy="0"/>
        </a:xfrm>
        <a:prstGeom prst="rightBrace">
          <a:avLst>
            <a:gd name="adj1" fmla="val -2147483648"/>
            <a:gd name="adj2" fmla="val 5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238125</xdr:colOff>
      <xdr:row>6</xdr:row>
      <xdr:rowOff>95250</xdr:rowOff>
    </xdr:from>
    <xdr:to>
      <xdr:col>4</xdr:col>
      <xdr:colOff>295275</xdr:colOff>
      <xdr:row>8</xdr:row>
      <xdr:rowOff>0</xdr:rowOff>
    </xdr:to>
    <xdr:sp>
      <xdr:nvSpPr>
        <xdr:cNvPr id="3" name="วงเล็บปีกกาขวา 6"/>
        <xdr:cNvSpPr>
          <a:spLocks/>
        </xdr:cNvSpPr>
      </xdr:nvSpPr>
      <xdr:spPr>
        <a:xfrm>
          <a:off x="5076825" y="2095500"/>
          <a:ext cx="838200" cy="5143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12</xdr:row>
      <xdr:rowOff>114300</xdr:rowOff>
    </xdr:from>
    <xdr:to>
      <xdr:col>4</xdr:col>
      <xdr:colOff>285750</xdr:colOff>
      <xdr:row>14</xdr:row>
      <xdr:rowOff>238125</xdr:rowOff>
    </xdr:to>
    <xdr:sp>
      <xdr:nvSpPr>
        <xdr:cNvPr id="4" name="วงเล็บปีกกาขวา 7"/>
        <xdr:cNvSpPr>
          <a:spLocks/>
        </xdr:cNvSpPr>
      </xdr:nvSpPr>
      <xdr:spPr>
        <a:xfrm>
          <a:off x="5095875" y="3943350"/>
          <a:ext cx="809625" cy="73342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114300</xdr:colOff>
      <xdr:row>27</xdr:row>
      <xdr:rowOff>133350</xdr:rowOff>
    </xdr:from>
    <xdr:to>
      <xdr:col>4</xdr:col>
      <xdr:colOff>95250</xdr:colOff>
      <xdr:row>28</xdr:row>
      <xdr:rowOff>257175</xdr:rowOff>
    </xdr:to>
    <xdr:sp>
      <xdr:nvSpPr>
        <xdr:cNvPr id="5" name="วงเล็บปีกกาขวา 8"/>
        <xdr:cNvSpPr>
          <a:spLocks/>
        </xdr:cNvSpPr>
      </xdr:nvSpPr>
      <xdr:spPr>
        <a:xfrm>
          <a:off x="4953000" y="8553450"/>
          <a:ext cx="762000" cy="42862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showGridLines="0" tabSelected="1" view="pageBreakPreview" zoomScale="110" zoomScaleSheetLayoutView="110" zoomScalePageLayoutView="0" workbookViewId="0" topLeftCell="A3">
      <selection activeCell="A69" sqref="A69:D69"/>
    </sheetView>
  </sheetViews>
  <sheetFormatPr defaultColWidth="9.140625" defaultRowHeight="21.75"/>
  <cols>
    <col min="1" max="1" width="53.140625" style="0" customWidth="1"/>
    <col min="2" max="2" width="9.421875" style="0" bestFit="1" customWidth="1"/>
    <col min="3" max="3" width="20.8515625" style="0" customWidth="1"/>
    <col min="4" max="4" width="22.140625" style="0" customWidth="1"/>
    <col min="6" max="6" width="14.7109375" style="0" customWidth="1"/>
  </cols>
  <sheetData>
    <row r="1" spans="1:6" ht="32.25" customHeight="1">
      <c r="A1" s="392" t="s">
        <v>6</v>
      </c>
      <c r="B1" s="392"/>
      <c r="C1" s="392"/>
      <c r="D1" s="392"/>
      <c r="E1" s="392"/>
      <c r="F1" s="2" t="s">
        <v>172</v>
      </c>
    </row>
    <row r="2" spans="1:5" ht="24.75">
      <c r="A2" s="392" t="s">
        <v>54</v>
      </c>
      <c r="B2" s="392"/>
      <c r="C2" s="392"/>
      <c r="D2" s="392"/>
      <c r="E2" s="392"/>
    </row>
    <row r="3" spans="1:5" ht="24.75">
      <c r="A3" s="392" t="s">
        <v>270</v>
      </c>
      <c r="B3" s="392"/>
      <c r="C3" s="392"/>
      <c r="D3" s="392"/>
      <c r="E3" s="392"/>
    </row>
    <row r="4" spans="1:5" ht="14.25" customHeight="1">
      <c r="A4" s="20"/>
      <c r="B4" s="20"/>
      <c r="C4" s="20"/>
      <c r="D4" s="20"/>
      <c r="E4" s="20"/>
    </row>
    <row r="5" spans="1:5" ht="32.25" customHeight="1">
      <c r="A5" s="45" t="s">
        <v>7</v>
      </c>
      <c r="B5" s="45" t="s">
        <v>8</v>
      </c>
      <c r="C5" s="46" t="s">
        <v>21</v>
      </c>
      <c r="D5" s="46" t="s">
        <v>9</v>
      </c>
      <c r="E5" s="38"/>
    </row>
    <row r="6" spans="1:5" ht="24.75" customHeight="1">
      <c r="A6" s="95" t="s">
        <v>10</v>
      </c>
      <c r="B6" s="96" t="s">
        <v>215</v>
      </c>
      <c r="C6" s="97">
        <v>660</v>
      </c>
      <c r="D6" s="98"/>
      <c r="E6" s="37"/>
    </row>
    <row r="7" spans="1:6" ht="24.75">
      <c r="A7" s="49" t="s">
        <v>173</v>
      </c>
      <c r="B7" s="50" t="s">
        <v>216</v>
      </c>
      <c r="C7" s="11">
        <v>19095574.63</v>
      </c>
      <c r="D7" s="99"/>
      <c r="E7" s="37"/>
      <c r="F7" s="3" t="s">
        <v>83</v>
      </c>
    </row>
    <row r="8" spans="1:5" ht="24.75">
      <c r="A8" s="49" t="s">
        <v>222</v>
      </c>
      <c r="B8" s="50" t="s">
        <v>246</v>
      </c>
      <c r="C8" s="11">
        <v>14853099.93</v>
      </c>
      <c r="D8" s="99"/>
      <c r="E8" s="37"/>
    </row>
    <row r="9" spans="1:5" ht="24.75">
      <c r="A9" s="49" t="s">
        <v>223</v>
      </c>
      <c r="B9" s="50" t="s">
        <v>217</v>
      </c>
      <c r="C9" s="11">
        <v>3415504.58</v>
      </c>
      <c r="D9" s="99"/>
      <c r="E9" s="37"/>
    </row>
    <row r="10" spans="1:5" s="66" customFormat="1" ht="24.75">
      <c r="A10" s="56" t="s">
        <v>178</v>
      </c>
      <c r="B10" s="68" t="s">
        <v>218</v>
      </c>
      <c r="C10" s="11">
        <v>14205</v>
      </c>
      <c r="D10" s="112"/>
      <c r="E10" s="71"/>
    </row>
    <row r="11" spans="1:5" s="66" customFormat="1" ht="21.75" customHeight="1">
      <c r="A11" s="67" t="s">
        <v>266</v>
      </c>
      <c r="B11" s="68" t="s">
        <v>267</v>
      </c>
      <c r="C11" s="69">
        <v>880000</v>
      </c>
      <c r="D11" s="70"/>
      <c r="E11" s="71"/>
    </row>
    <row r="12" spans="1:5" s="66" customFormat="1" ht="24.75">
      <c r="A12" s="56" t="s">
        <v>143</v>
      </c>
      <c r="B12" s="68" t="s">
        <v>144</v>
      </c>
      <c r="C12" s="11">
        <v>20800</v>
      </c>
      <c r="D12" s="11"/>
      <c r="E12" s="71"/>
    </row>
    <row r="13" spans="1:5" s="66" customFormat="1" ht="24.75">
      <c r="A13" s="57"/>
      <c r="B13" s="68"/>
      <c r="C13" s="11"/>
      <c r="D13" s="11"/>
      <c r="E13" s="71"/>
    </row>
    <row r="14" spans="1:13" s="66" customFormat="1" ht="24.75">
      <c r="A14" s="57" t="s">
        <v>179</v>
      </c>
      <c r="B14" s="85" t="s">
        <v>219</v>
      </c>
      <c r="C14" s="58"/>
      <c r="D14" s="11">
        <v>1750721.62</v>
      </c>
      <c r="E14" s="74"/>
      <c r="F14" s="82"/>
      <c r="G14" s="82"/>
      <c r="H14" s="82"/>
      <c r="I14" s="82"/>
      <c r="J14" s="82"/>
      <c r="K14" s="82"/>
      <c r="L14" s="82"/>
      <c r="M14" s="82"/>
    </row>
    <row r="15" spans="1:13" s="66" customFormat="1" ht="24.75">
      <c r="A15" s="56" t="s">
        <v>334</v>
      </c>
      <c r="B15" s="68" t="s">
        <v>220</v>
      </c>
      <c r="C15" s="114"/>
      <c r="D15" s="11">
        <v>21561</v>
      </c>
      <c r="E15" s="74"/>
      <c r="F15" s="82"/>
      <c r="G15" s="82"/>
      <c r="H15" s="82"/>
      <c r="I15" s="82"/>
      <c r="J15" s="82"/>
      <c r="K15" s="82"/>
      <c r="L15" s="82"/>
      <c r="M15" s="82"/>
    </row>
    <row r="16" spans="1:13" s="66" customFormat="1" ht="24.75">
      <c r="A16" s="56" t="s">
        <v>146</v>
      </c>
      <c r="B16" s="68" t="s">
        <v>145</v>
      </c>
      <c r="C16" s="114"/>
      <c r="D16" s="11">
        <v>380000</v>
      </c>
      <c r="E16" s="74"/>
      <c r="F16" s="82"/>
      <c r="G16" s="82"/>
      <c r="H16" s="82"/>
      <c r="I16" s="82"/>
      <c r="J16" s="82"/>
      <c r="K16" s="82"/>
      <c r="L16" s="82"/>
      <c r="M16" s="82"/>
    </row>
    <row r="17" spans="1:6" ht="24.75">
      <c r="A17" s="35" t="s">
        <v>20</v>
      </c>
      <c r="B17" s="50" t="s">
        <v>221</v>
      </c>
      <c r="C17" s="14"/>
      <c r="D17" s="99">
        <v>18020861.74</v>
      </c>
      <c r="E17" s="37"/>
      <c r="F17" s="3"/>
    </row>
    <row r="18" spans="1:5" ht="24.75">
      <c r="A18" s="56" t="s">
        <v>147</v>
      </c>
      <c r="B18" s="50" t="s">
        <v>5</v>
      </c>
      <c r="C18" s="14"/>
      <c r="D18" s="99">
        <v>18106699.78</v>
      </c>
      <c r="E18" s="37"/>
    </row>
    <row r="19" spans="1:6" ht="24.75">
      <c r="A19" s="113"/>
      <c r="B19" s="50"/>
      <c r="C19" s="14"/>
      <c r="D19" s="99"/>
      <c r="E19" s="37"/>
      <c r="F19" s="3"/>
    </row>
    <row r="20" spans="1:5" ht="24.75">
      <c r="A20" s="35"/>
      <c r="B20" s="50"/>
      <c r="C20" s="14"/>
      <c r="D20" s="99"/>
      <c r="E20" s="37"/>
    </row>
    <row r="21" spans="1:5" ht="24.75">
      <c r="A21" s="100"/>
      <c r="B21" s="101"/>
      <c r="C21" s="102"/>
      <c r="D21" s="103"/>
      <c r="E21" s="37"/>
    </row>
    <row r="22" spans="1:6" ht="30.75" customHeight="1">
      <c r="A22" s="133" t="s">
        <v>26</v>
      </c>
      <c r="B22" s="132"/>
      <c r="C22" s="134">
        <f>SUM(C6:C21)</f>
        <v>38279844.14</v>
      </c>
      <c r="D22" s="135">
        <f>SUM(D6:D21)</f>
        <v>38279844.14</v>
      </c>
      <c r="E22" s="37"/>
      <c r="F22" s="7" t="s">
        <v>83</v>
      </c>
    </row>
    <row r="23" spans="1:5" ht="24.75">
      <c r="A23" s="12"/>
      <c r="B23" s="19"/>
      <c r="C23" s="23"/>
      <c r="D23" s="23"/>
      <c r="E23" s="37"/>
    </row>
    <row r="24" spans="1:5" ht="24.75">
      <c r="A24" s="12"/>
      <c r="B24" s="19"/>
      <c r="C24" s="23"/>
      <c r="D24" s="23"/>
      <c r="E24" s="37"/>
    </row>
    <row r="25" spans="1:5" s="94" customFormat="1" ht="22.5">
      <c r="A25" s="393" t="s">
        <v>387</v>
      </c>
      <c r="B25" s="393"/>
      <c r="C25" s="393"/>
      <c r="D25" s="393"/>
      <c r="E25" s="41"/>
    </row>
    <row r="26" spans="1:5" s="94" customFormat="1" ht="22.5">
      <c r="A26" s="393" t="s">
        <v>244</v>
      </c>
      <c r="B26" s="393"/>
      <c r="C26" s="393"/>
      <c r="D26" s="393"/>
      <c r="E26" s="41"/>
    </row>
    <row r="27" spans="1:5" s="94" customFormat="1" ht="22.5">
      <c r="A27" s="394" t="s">
        <v>245</v>
      </c>
      <c r="B27" s="394"/>
      <c r="C27" s="394"/>
      <c r="D27" s="394"/>
      <c r="E27" s="43"/>
    </row>
    <row r="28" spans="1:8" s="65" customFormat="1" ht="22.5">
      <c r="A28" s="43"/>
      <c r="B28" s="43"/>
      <c r="C28" s="43"/>
      <c r="D28" s="43"/>
      <c r="E28" s="43"/>
      <c r="F28" s="34"/>
      <c r="G28" s="34"/>
      <c r="H28" s="34"/>
    </row>
    <row r="29" spans="1:8" s="65" customFormat="1" ht="22.5">
      <c r="A29" s="43"/>
      <c r="B29" s="43"/>
      <c r="C29" s="43"/>
      <c r="D29" s="43"/>
      <c r="E29" s="43"/>
      <c r="F29" s="34"/>
      <c r="G29" s="34"/>
      <c r="H29" s="34"/>
    </row>
    <row r="30" spans="1:8" s="65" customFormat="1" ht="22.5">
      <c r="A30" s="43"/>
      <c r="B30" s="43"/>
      <c r="C30" s="43"/>
      <c r="D30" s="43"/>
      <c r="E30" s="43"/>
      <c r="F30" s="34"/>
      <c r="G30" s="34"/>
      <c r="H30" s="34"/>
    </row>
    <row r="31" spans="1:8" s="65" customFormat="1" ht="22.5">
      <c r="A31" s="43"/>
      <c r="B31" s="43"/>
      <c r="C31" s="43"/>
      <c r="D31" s="43"/>
      <c r="E31" s="43"/>
      <c r="F31" s="34"/>
      <c r="G31" s="34"/>
      <c r="H31" s="34"/>
    </row>
    <row r="32" spans="1:8" s="65" customFormat="1" ht="22.5">
      <c r="A32" s="43"/>
      <c r="B32" s="43"/>
      <c r="C32" s="43"/>
      <c r="D32" s="43"/>
      <c r="E32" s="43"/>
      <c r="F32" s="34"/>
      <c r="G32" s="34"/>
      <c r="H32" s="34"/>
    </row>
    <row r="33" spans="1:8" s="65" customFormat="1" ht="22.5">
      <c r="A33" s="43"/>
      <c r="B33" s="43"/>
      <c r="C33" s="43"/>
      <c r="D33" s="43"/>
      <c r="E33" s="43"/>
      <c r="F33" s="34"/>
      <c r="G33" s="34"/>
      <c r="H33" s="34"/>
    </row>
    <row r="34" spans="1:8" s="65" customFormat="1" ht="22.5">
      <c r="A34" s="43"/>
      <c r="B34" s="43"/>
      <c r="C34" s="43"/>
      <c r="D34" s="43"/>
      <c r="E34" s="43"/>
      <c r="F34" s="34"/>
      <c r="G34" s="34"/>
      <c r="H34" s="34"/>
    </row>
    <row r="35" spans="1:8" s="65" customFormat="1" ht="22.5">
      <c r="A35" s="43"/>
      <c r="B35" s="43"/>
      <c r="C35" s="43"/>
      <c r="D35" s="43"/>
      <c r="E35" s="43"/>
      <c r="F35" s="34"/>
      <c r="G35" s="34"/>
      <c r="H35" s="34"/>
    </row>
    <row r="36" spans="1:5" ht="21.75" customHeight="1">
      <c r="A36" s="392" t="s">
        <v>6</v>
      </c>
      <c r="B36" s="392"/>
      <c r="C36" s="392"/>
      <c r="D36" s="392"/>
      <c r="E36" s="392"/>
    </row>
    <row r="37" spans="1:5" ht="21.75" customHeight="1">
      <c r="A37" s="395" t="s">
        <v>123</v>
      </c>
      <c r="B37" s="395"/>
      <c r="C37" s="395"/>
      <c r="D37" s="395"/>
      <c r="E37" s="395"/>
    </row>
    <row r="38" spans="1:5" ht="21.75" customHeight="1">
      <c r="A38" s="395" t="s">
        <v>268</v>
      </c>
      <c r="B38" s="395"/>
      <c r="C38" s="395"/>
      <c r="D38" s="395"/>
      <c r="E38" s="395"/>
    </row>
    <row r="39" spans="1:5" ht="27" customHeight="1">
      <c r="A39" s="92" t="s">
        <v>7</v>
      </c>
      <c r="B39" s="92" t="s">
        <v>8</v>
      </c>
      <c r="C39" s="93" t="s">
        <v>21</v>
      </c>
      <c r="D39" s="93" t="s">
        <v>9</v>
      </c>
      <c r="E39" s="38"/>
    </row>
    <row r="40" spans="1:5" s="66" customFormat="1" ht="21.75" customHeight="1">
      <c r="A40" s="67" t="s">
        <v>10</v>
      </c>
      <c r="B40" s="68" t="s">
        <v>215</v>
      </c>
      <c r="C40" s="69">
        <v>660</v>
      </c>
      <c r="D40" s="70"/>
      <c r="E40" s="71"/>
    </row>
    <row r="41" spans="1:5" s="66" customFormat="1" ht="21.75" customHeight="1">
      <c r="A41" s="67" t="s">
        <v>85</v>
      </c>
      <c r="B41" s="68" t="s">
        <v>216</v>
      </c>
      <c r="C41" s="69">
        <v>11823231.56</v>
      </c>
      <c r="D41" s="70"/>
      <c r="E41" s="71"/>
    </row>
    <row r="42" spans="1:5" s="66" customFormat="1" ht="21.75" customHeight="1">
      <c r="A42" s="67" t="s">
        <v>86</v>
      </c>
      <c r="B42" s="68" t="s">
        <v>1</v>
      </c>
      <c r="C42" s="69">
        <v>448029.36</v>
      </c>
      <c r="D42" s="70"/>
      <c r="E42" s="71"/>
    </row>
    <row r="43" spans="1:5" s="66" customFormat="1" ht="21.75" customHeight="1">
      <c r="A43" s="67" t="s">
        <v>87</v>
      </c>
      <c r="B43" s="68" t="s">
        <v>1</v>
      </c>
      <c r="C43" s="69">
        <v>6824313.71</v>
      </c>
      <c r="D43" s="70"/>
      <c r="E43" s="71"/>
    </row>
    <row r="44" spans="1:5" s="66" customFormat="1" ht="21.75" customHeight="1">
      <c r="A44" s="67" t="s">
        <v>88</v>
      </c>
      <c r="B44" s="68" t="s">
        <v>2</v>
      </c>
      <c r="C44" s="69">
        <v>2706273.79</v>
      </c>
      <c r="D44" s="70"/>
      <c r="E44" s="71"/>
    </row>
    <row r="45" spans="1:5" s="66" customFormat="1" ht="21.75" customHeight="1">
      <c r="A45" s="67" t="s">
        <v>89</v>
      </c>
      <c r="B45" s="68" t="s">
        <v>2</v>
      </c>
      <c r="C45" s="69">
        <v>12146826.14</v>
      </c>
      <c r="D45" s="70"/>
      <c r="E45" s="71"/>
    </row>
    <row r="46" spans="1:5" s="66" customFormat="1" ht="21.75" customHeight="1">
      <c r="A46" s="72" t="s">
        <v>137</v>
      </c>
      <c r="B46" s="68" t="s">
        <v>3</v>
      </c>
      <c r="C46" s="69">
        <v>3415504.58</v>
      </c>
      <c r="D46" s="70"/>
      <c r="E46" s="71"/>
    </row>
    <row r="47" spans="1:5" s="66" customFormat="1" ht="21.75" customHeight="1">
      <c r="A47" s="67" t="s">
        <v>247</v>
      </c>
      <c r="B47" s="68" t="s">
        <v>218</v>
      </c>
      <c r="C47" s="69">
        <v>14205</v>
      </c>
      <c r="D47" s="70"/>
      <c r="E47" s="71"/>
    </row>
    <row r="48" spans="1:5" s="66" customFormat="1" ht="21.75" customHeight="1">
      <c r="A48" s="67" t="s">
        <v>266</v>
      </c>
      <c r="B48" s="68" t="s">
        <v>267</v>
      </c>
      <c r="C48" s="69">
        <v>880000</v>
      </c>
      <c r="D48" s="70"/>
      <c r="E48" s="71"/>
    </row>
    <row r="49" spans="1:5" s="66" customFormat="1" ht="21.75" customHeight="1">
      <c r="A49" s="67" t="s">
        <v>143</v>
      </c>
      <c r="B49" s="68" t="s">
        <v>144</v>
      </c>
      <c r="C49" s="69">
        <v>20800</v>
      </c>
      <c r="D49" s="69"/>
      <c r="E49" s="71"/>
    </row>
    <row r="50" spans="1:20" s="71" customFormat="1" ht="21.75" customHeight="1">
      <c r="A50" s="67" t="s">
        <v>17</v>
      </c>
      <c r="B50" s="68" t="s">
        <v>241</v>
      </c>
      <c r="C50" s="111">
        <v>14968545</v>
      </c>
      <c r="D50" s="73"/>
      <c r="E50" s="74"/>
      <c r="F50" s="75"/>
      <c r="G50" s="76"/>
      <c r="H50" s="76"/>
      <c r="I50" s="77"/>
      <c r="J50" s="74"/>
      <c r="K50" s="74"/>
      <c r="L50" s="74"/>
      <c r="M50" s="74"/>
      <c r="Q50" s="67" t="s">
        <v>17</v>
      </c>
      <c r="R50" s="68" t="s">
        <v>124</v>
      </c>
      <c r="S50" s="73">
        <v>1961058</v>
      </c>
      <c r="T50" s="78"/>
    </row>
    <row r="51" spans="1:20" s="71" customFormat="1" ht="21.75" customHeight="1">
      <c r="A51" s="67" t="s">
        <v>125</v>
      </c>
      <c r="B51" s="68" t="s">
        <v>126</v>
      </c>
      <c r="C51" s="111">
        <v>3400674</v>
      </c>
      <c r="D51" s="73"/>
      <c r="E51" s="74"/>
      <c r="F51" s="75"/>
      <c r="G51" s="76"/>
      <c r="H51" s="76"/>
      <c r="I51" s="77"/>
      <c r="J51" s="74"/>
      <c r="K51" s="74"/>
      <c r="L51" s="74"/>
      <c r="M51" s="74"/>
      <c r="Q51" s="67" t="s">
        <v>125</v>
      </c>
      <c r="R51" s="68" t="s">
        <v>126</v>
      </c>
      <c r="S51" s="73">
        <v>3148860</v>
      </c>
      <c r="T51" s="78"/>
    </row>
    <row r="52" spans="1:20" s="71" customFormat="1" ht="21.75" customHeight="1">
      <c r="A52" s="67" t="s">
        <v>127</v>
      </c>
      <c r="B52" s="68" t="s">
        <v>128</v>
      </c>
      <c r="C52" s="111">
        <v>9855190</v>
      </c>
      <c r="D52" s="73"/>
      <c r="E52" s="74"/>
      <c r="F52" s="75"/>
      <c r="G52" s="76"/>
      <c r="H52" s="76"/>
      <c r="I52" s="77"/>
      <c r="J52" s="74"/>
      <c r="K52" s="74"/>
      <c r="L52" s="74"/>
      <c r="M52" s="74"/>
      <c r="Q52" s="67" t="s">
        <v>127</v>
      </c>
      <c r="R52" s="68" t="s">
        <v>128</v>
      </c>
      <c r="S52" s="73">
        <v>5243679</v>
      </c>
      <c r="T52" s="78"/>
    </row>
    <row r="53" spans="1:20" s="71" customFormat="1" ht="21.75" customHeight="1">
      <c r="A53" s="67" t="s">
        <v>11</v>
      </c>
      <c r="B53" s="68" t="s">
        <v>129</v>
      </c>
      <c r="C53" s="111">
        <v>486114</v>
      </c>
      <c r="D53" s="73"/>
      <c r="E53" s="74"/>
      <c r="F53" s="75"/>
      <c r="G53" s="76"/>
      <c r="H53" s="76"/>
      <c r="I53" s="77"/>
      <c r="J53" s="74"/>
      <c r="K53" s="76"/>
      <c r="L53" s="74"/>
      <c r="M53" s="74"/>
      <c r="Q53" s="67" t="s">
        <v>11</v>
      </c>
      <c r="R53" s="68" t="s">
        <v>129</v>
      </c>
      <c r="S53" s="73">
        <v>631376</v>
      </c>
      <c r="T53" s="78"/>
    </row>
    <row r="54" spans="1:20" s="71" customFormat="1" ht="21.75" customHeight="1">
      <c r="A54" s="67" t="s">
        <v>12</v>
      </c>
      <c r="B54" s="68" t="s">
        <v>130</v>
      </c>
      <c r="C54" s="111">
        <v>4211518.42</v>
      </c>
      <c r="D54" s="73"/>
      <c r="E54" s="74"/>
      <c r="F54" s="75"/>
      <c r="G54" s="76"/>
      <c r="H54" s="76"/>
      <c r="I54" s="77"/>
      <c r="J54" s="74"/>
      <c r="K54" s="74"/>
      <c r="L54" s="74"/>
      <c r="M54" s="74"/>
      <c r="Q54" s="67" t="s">
        <v>12</v>
      </c>
      <c r="R54" s="68" t="s">
        <v>130</v>
      </c>
      <c r="S54" s="73">
        <v>3494602.98</v>
      </c>
      <c r="T54" s="78"/>
    </row>
    <row r="55" spans="1:20" s="71" customFormat="1" ht="21.75" customHeight="1">
      <c r="A55" s="67" t="s">
        <v>13</v>
      </c>
      <c r="B55" s="68" t="s">
        <v>131</v>
      </c>
      <c r="C55" s="111">
        <v>2264499.42</v>
      </c>
      <c r="D55" s="73"/>
      <c r="E55" s="74"/>
      <c r="F55" s="75"/>
      <c r="G55" s="76"/>
      <c r="H55" s="76"/>
      <c r="I55" s="77"/>
      <c r="J55" s="74"/>
      <c r="K55" s="74"/>
      <c r="L55" s="74"/>
      <c r="M55" s="74"/>
      <c r="Q55" s="67" t="s">
        <v>13</v>
      </c>
      <c r="R55" s="68" t="s">
        <v>131</v>
      </c>
      <c r="S55" s="73">
        <v>1816607.47</v>
      </c>
      <c r="T55" s="78"/>
    </row>
    <row r="56" spans="1:20" s="71" customFormat="1" ht="21.75" customHeight="1">
      <c r="A56" s="67" t="s">
        <v>14</v>
      </c>
      <c r="B56" s="68" t="s">
        <v>132</v>
      </c>
      <c r="C56" s="111">
        <v>436680</v>
      </c>
      <c r="D56" s="73"/>
      <c r="E56" s="74"/>
      <c r="F56" s="75"/>
      <c r="G56" s="76"/>
      <c r="H56" s="76"/>
      <c r="I56" s="77"/>
      <c r="J56" s="74"/>
      <c r="K56" s="74"/>
      <c r="L56" s="74"/>
      <c r="M56" s="74"/>
      <c r="Q56" s="67" t="s">
        <v>14</v>
      </c>
      <c r="R56" s="68" t="s">
        <v>132</v>
      </c>
      <c r="S56" s="73">
        <v>376883.9</v>
      </c>
      <c r="T56" s="78"/>
    </row>
    <row r="57" spans="1:20" s="71" customFormat="1" ht="21.75" customHeight="1">
      <c r="A57" s="67" t="s">
        <v>15</v>
      </c>
      <c r="B57" s="68" t="s">
        <v>134</v>
      </c>
      <c r="C57" s="111">
        <v>304200</v>
      </c>
      <c r="D57" s="73"/>
      <c r="E57" s="74"/>
      <c r="F57" s="75"/>
      <c r="G57" s="76"/>
      <c r="H57" s="76"/>
      <c r="I57" s="77"/>
      <c r="J57" s="74"/>
      <c r="K57" s="74"/>
      <c r="L57" s="74"/>
      <c r="M57" s="74"/>
      <c r="Q57" s="67" t="s">
        <v>15</v>
      </c>
      <c r="R57" s="68" t="s">
        <v>134</v>
      </c>
      <c r="S57" s="73">
        <v>557300</v>
      </c>
      <c r="T57" s="78"/>
    </row>
    <row r="58" spans="1:20" s="71" customFormat="1" ht="21.75" customHeight="1">
      <c r="A58" s="67" t="s">
        <v>16</v>
      </c>
      <c r="B58" s="68" t="s">
        <v>142</v>
      </c>
      <c r="C58" s="111">
        <v>1073000</v>
      </c>
      <c r="D58" s="73"/>
      <c r="E58" s="74"/>
      <c r="F58" s="75"/>
      <c r="G58" s="76"/>
      <c r="H58" s="76"/>
      <c r="I58" s="77"/>
      <c r="J58" s="74"/>
      <c r="K58" s="74"/>
      <c r="L58" s="74"/>
      <c r="M58" s="74"/>
      <c r="Q58" s="67"/>
      <c r="R58" s="68"/>
      <c r="S58" s="73"/>
      <c r="T58" s="78"/>
    </row>
    <row r="59" spans="1:20" s="71" customFormat="1" ht="21.75" customHeight="1">
      <c r="A59" s="67" t="s">
        <v>18</v>
      </c>
      <c r="B59" s="68" t="s">
        <v>242</v>
      </c>
      <c r="C59" s="111">
        <v>0</v>
      </c>
      <c r="D59" s="73"/>
      <c r="E59" s="74"/>
      <c r="F59" s="75"/>
      <c r="G59" s="76"/>
      <c r="H59" s="76"/>
      <c r="I59" s="77"/>
      <c r="J59" s="74"/>
      <c r="K59" s="74"/>
      <c r="L59" s="74"/>
      <c r="M59" s="74"/>
      <c r="Q59" s="67" t="s">
        <v>18</v>
      </c>
      <c r="R59" s="68" t="s">
        <v>135</v>
      </c>
      <c r="S59" s="73">
        <v>20000</v>
      </c>
      <c r="T59" s="78"/>
    </row>
    <row r="60" spans="1:20" s="71" customFormat="1" ht="21.75" customHeight="1">
      <c r="A60" s="67" t="s">
        <v>19</v>
      </c>
      <c r="B60" s="68" t="s">
        <v>243</v>
      </c>
      <c r="C60" s="111">
        <v>2634000</v>
      </c>
      <c r="D60" s="73"/>
      <c r="E60" s="74"/>
      <c r="F60" s="75"/>
      <c r="G60" s="76"/>
      <c r="H60" s="76"/>
      <c r="I60" s="77"/>
      <c r="J60" s="74"/>
      <c r="K60" s="74"/>
      <c r="L60" s="74"/>
      <c r="M60" s="74"/>
      <c r="Q60" s="67" t="s">
        <v>19</v>
      </c>
      <c r="R60" s="68" t="s">
        <v>133</v>
      </c>
      <c r="S60" s="73">
        <v>2169400</v>
      </c>
      <c r="T60" s="78"/>
    </row>
    <row r="61" spans="1:20" s="71" customFormat="1" ht="21.75" customHeight="1">
      <c r="A61" s="67" t="s">
        <v>39</v>
      </c>
      <c r="B61" s="68" t="s">
        <v>136</v>
      </c>
      <c r="C61" s="111"/>
      <c r="D61" s="73">
        <v>47591385.39</v>
      </c>
      <c r="E61" s="74"/>
      <c r="F61" s="75"/>
      <c r="G61" s="76"/>
      <c r="H61" s="76"/>
      <c r="I61" s="77"/>
      <c r="J61" s="74"/>
      <c r="K61" s="74"/>
      <c r="L61" s="74"/>
      <c r="M61" s="74"/>
      <c r="Q61" s="77"/>
      <c r="R61" s="79"/>
      <c r="S61" s="80"/>
      <c r="T61" s="80"/>
    </row>
    <row r="62" spans="1:13" s="66" customFormat="1" ht="21.75" customHeight="1">
      <c r="A62" s="83" t="s">
        <v>179</v>
      </c>
      <c r="B62" s="85" t="s">
        <v>4</v>
      </c>
      <c r="C62" s="84"/>
      <c r="D62" s="69">
        <v>1750721.62</v>
      </c>
      <c r="E62" s="74"/>
      <c r="F62" s="82"/>
      <c r="G62" s="82"/>
      <c r="H62" s="82"/>
      <c r="I62" s="82"/>
      <c r="J62" s="82"/>
      <c r="K62" s="82"/>
      <c r="L62" s="82"/>
      <c r="M62" s="82"/>
    </row>
    <row r="63" spans="1:13" s="66" customFormat="1" ht="21.75" customHeight="1">
      <c r="A63" s="67" t="s">
        <v>269</v>
      </c>
      <c r="B63" s="68" t="s">
        <v>220</v>
      </c>
      <c r="C63" s="81"/>
      <c r="D63" s="69">
        <v>21561</v>
      </c>
      <c r="E63" s="74"/>
      <c r="F63" s="82"/>
      <c r="G63" s="82"/>
      <c r="H63" s="82"/>
      <c r="I63" s="82"/>
      <c r="J63" s="82"/>
      <c r="K63" s="82"/>
      <c r="L63" s="82"/>
      <c r="M63" s="82"/>
    </row>
    <row r="64" spans="1:13" s="66" customFormat="1" ht="21.75" customHeight="1">
      <c r="A64" s="67" t="s">
        <v>146</v>
      </c>
      <c r="B64" s="68" t="s">
        <v>145</v>
      </c>
      <c r="C64" s="81"/>
      <c r="D64" s="69">
        <v>380000</v>
      </c>
      <c r="E64" s="74"/>
      <c r="F64" s="82"/>
      <c r="G64" s="82"/>
      <c r="H64" s="82"/>
      <c r="I64" s="82"/>
      <c r="J64" s="82"/>
      <c r="K64" s="82"/>
      <c r="L64" s="82"/>
      <c r="M64" s="82"/>
    </row>
    <row r="65" spans="1:13" s="66" customFormat="1" ht="21.75" customHeight="1">
      <c r="A65" s="67" t="s">
        <v>20</v>
      </c>
      <c r="B65" s="68" t="s">
        <v>221</v>
      </c>
      <c r="C65" s="69"/>
      <c r="D65" s="69">
        <v>12053138.33</v>
      </c>
      <c r="E65" s="74"/>
      <c r="F65" s="82"/>
      <c r="G65" s="82"/>
      <c r="H65" s="82"/>
      <c r="I65" s="82"/>
      <c r="J65" s="82"/>
      <c r="K65" s="82"/>
      <c r="L65" s="82"/>
      <c r="M65" s="82"/>
    </row>
    <row r="66" spans="1:5" s="66" customFormat="1" ht="21.75" customHeight="1">
      <c r="A66" s="86" t="s">
        <v>147</v>
      </c>
      <c r="B66" s="87" t="s">
        <v>5</v>
      </c>
      <c r="C66" s="69"/>
      <c r="D66" s="69">
        <v>16117458.64</v>
      </c>
      <c r="E66" s="71"/>
    </row>
    <row r="67" spans="1:5" s="66" customFormat="1" ht="26.25" customHeight="1" thickBot="1">
      <c r="A67" s="88"/>
      <c r="B67" s="89"/>
      <c r="C67" s="90">
        <f>SUM(C40:C66)</f>
        <v>77914264.98</v>
      </c>
      <c r="D67" s="91">
        <f>SUM(D61:D66)</f>
        <v>77914264.97999999</v>
      </c>
      <c r="E67" s="71"/>
    </row>
    <row r="68" spans="1:5" ht="9.75" customHeight="1" thickTop="1">
      <c r="A68" s="12"/>
      <c r="B68" s="19"/>
      <c r="C68" s="23"/>
      <c r="D68" s="23"/>
      <c r="E68" s="37"/>
    </row>
    <row r="69" spans="1:5" s="94" customFormat="1" ht="22.5">
      <c r="A69" s="393" t="s">
        <v>387</v>
      </c>
      <c r="B69" s="393"/>
      <c r="C69" s="393"/>
      <c r="D69" s="393"/>
      <c r="E69" s="41"/>
    </row>
    <row r="70" spans="1:5" s="94" customFormat="1" ht="22.5">
      <c r="A70" s="393" t="s">
        <v>244</v>
      </c>
      <c r="B70" s="393"/>
      <c r="C70" s="393"/>
      <c r="D70" s="393"/>
      <c r="E70" s="41"/>
    </row>
    <row r="71" spans="1:5" s="94" customFormat="1" ht="22.5">
      <c r="A71" s="394" t="s">
        <v>245</v>
      </c>
      <c r="B71" s="394"/>
      <c r="C71" s="394"/>
      <c r="D71" s="394"/>
      <c r="E71" s="43"/>
    </row>
  </sheetData>
  <sheetProtection/>
  <mergeCells count="12">
    <mergeCell ref="A26:D26"/>
    <mergeCell ref="A27:D27"/>
    <mergeCell ref="A1:E1"/>
    <mergeCell ref="A2:E2"/>
    <mergeCell ref="A3:E3"/>
    <mergeCell ref="A69:D69"/>
    <mergeCell ref="A70:D70"/>
    <mergeCell ref="A71:D71"/>
    <mergeCell ref="A38:E38"/>
    <mergeCell ref="A36:E36"/>
    <mergeCell ref="A37:E37"/>
    <mergeCell ref="A25:D25"/>
  </mergeCells>
  <printOptions/>
  <pageMargins left="0.48" right="0.14" top="0.31" bottom="0.26" header="0.12" footer="0.17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zoomScalePageLayoutView="0" workbookViewId="0" topLeftCell="A43">
      <selection activeCell="D50" sqref="D50"/>
    </sheetView>
  </sheetViews>
  <sheetFormatPr defaultColWidth="9.140625" defaultRowHeight="21.75"/>
  <cols>
    <col min="1" max="1" width="2.7109375" style="63" customWidth="1"/>
    <col min="2" max="2" width="52.8515625" style="63" customWidth="1"/>
    <col min="3" max="3" width="11.28125" style="64" customWidth="1"/>
    <col min="4" max="4" width="16.140625" style="62" customWidth="1"/>
    <col min="5" max="5" width="16.7109375" style="62" customWidth="1"/>
    <col min="6" max="6" width="14.421875" style="62" customWidth="1"/>
    <col min="7" max="7" width="16.8515625" style="62" customWidth="1"/>
    <col min="8" max="8" width="9.140625" style="63" customWidth="1"/>
    <col min="9" max="9" width="49.8515625" style="63" customWidth="1"/>
    <col min="10" max="16384" width="9.140625" style="63" customWidth="1"/>
  </cols>
  <sheetData>
    <row r="1" spans="1:6" ht="19.5" customHeight="1">
      <c r="A1" s="437" t="s">
        <v>118</v>
      </c>
      <c r="B1" s="437"/>
      <c r="C1" s="437"/>
      <c r="D1" s="437"/>
      <c r="E1" s="437"/>
      <c r="F1" s="437"/>
    </row>
    <row r="2" spans="1:6" ht="21" customHeight="1">
      <c r="A2" s="437" t="s">
        <v>339</v>
      </c>
      <c r="B2" s="437"/>
      <c r="C2" s="437"/>
      <c r="D2" s="437"/>
      <c r="E2" s="437"/>
      <c r="F2" s="437"/>
    </row>
    <row r="3" spans="1:7" ht="18" customHeight="1">
      <c r="A3" s="438" t="s">
        <v>28</v>
      </c>
      <c r="B3" s="438"/>
      <c r="C3" s="200" t="s">
        <v>23</v>
      </c>
      <c r="D3" s="332" t="s">
        <v>22</v>
      </c>
      <c r="E3" s="332" t="s">
        <v>157</v>
      </c>
      <c r="G3" s="63"/>
    </row>
    <row r="4" spans="1:7" ht="16.5" customHeight="1">
      <c r="A4" s="201" t="s">
        <v>29</v>
      </c>
      <c r="B4" s="202"/>
      <c r="C4" s="203">
        <v>411000</v>
      </c>
      <c r="D4" s="333"/>
      <c r="E4" s="334" t="s">
        <v>83</v>
      </c>
      <c r="G4" s="63"/>
    </row>
    <row r="5" spans="1:7" ht="16.5" customHeight="1">
      <c r="A5" s="204"/>
      <c r="B5" s="205" t="s">
        <v>96</v>
      </c>
      <c r="C5" s="206">
        <v>411001</v>
      </c>
      <c r="D5" s="335">
        <v>100000</v>
      </c>
      <c r="E5" s="335">
        <v>91527.25</v>
      </c>
      <c r="G5" s="63"/>
    </row>
    <row r="6" spans="1:7" ht="16.5" customHeight="1">
      <c r="A6" s="204"/>
      <c r="B6" s="205" t="s">
        <v>97</v>
      </c>
      <c r="C6" s="206">
        <v>411002</v>
      </c>
      <c r="D6" s="335">
        <v>200000</v>
      </c>
      <c r="E6" s="335">
        <v>236876</v>
      </c>
      <c r="G6" s="63"/>
    </row>
    <row r="7" spans="1:7" ht="16.5" customHeight="1">
      <c r="A7" s="207"/>
      <c r="B7" s="208" t="s">
        <v>98</v>
      </c>
      <c r="C7" s="209">
        <v>411003</v>
      </c>
      <c r="D7" s="336">
        <v>4000</v>
      </c>
      <c r="E7" s="336">
        <v>27638</v>
      </c>
      <c r="G7" s="63"/>
    </row>
    <row r="8" spans="1:7" ht="16.5" customHeight="1">
      <c r="A8" s="439" t="s">
        <v>26</v>
      </c>
      <c r="B8" s="440"/>
      <c r="C8" s="210"/>
      <c r="D8" s="337">
        <f>SUM(D5:D7)</f>
        <v>304000</v>
      </c>
      <c r="E8" s="337">
        <f>SUM(E5:E7)</f>
        <v>356041.25</v>
      </c>
      <c r="G8" s="63"/>
    </row>
    <row r="9" spans="1:7" ht="16.5" customHeight="1">
      <c r="A9" s="211" t="s">
        <v>30</v>
      </c>
      <c r="B9" s="212"/>
      <c r="C9" s="209">
        <v>412000</v>
      </c>
      <c r="D9" s="336" t="s">
        <v>83</v>
      </c>
      <c r="E9" s="336"/>
      <c r="G9" s="63"/>
    </row>
    <row r="10" spans="1:7" ht="16.5" customHeight="1">
      <c r="A10" s="204"/>
      <c r="B10" s="205" t="s">
        <v>99</v>
      </c>
      <c r="C10" s="206">
        <v>412104</v>
      </c>
      <c r="D10" s="335">
        <v>312640</v>
      </c>
      <c r="E10" s="335">
        <v>329520</v>
      </c>
      <c r="G10" s="63"/>
    </row>
    <row r="11" spans="1:7" ht="16.5" customHeight="1">
      <c r="A11" s="207"/>
      <c r="B11" s="208" t="s">
        <v>119</v>
      </c>
      <c r="C11" s="209">
        <v>412128</v>
      </c>
      <c r="D11" s="336">
        <v>500</v>
      </c>
      <c r="E11" s="336">
        <v>970</v>
      </c>
      <c r="G11" s="63"/>
    </row>
    <row r="12" spans="1:7" ht="16.5" customHeight="1">
      <c r="A12" s="204"/>
      <c r="B12" s="205" t="s">
        <v>120</v>
      </c>
      <c r="C12" s="206">
        <v>412202</v>
      </c>
      <c r="D12" s="335">
        <v>19000</v>
      </c>
      <c r="E12" s="335">
        <v>27040</v>
      </c>
      <c r="G12" s="63"/>
    </row>
    <row r="13" spans="1:7" ht="16.5" customHeight="1">
      <c r="A13" s="204"/>
      <c r="B13" s="205" t="s">
        <v>121</v>
      </c>
      <c r="C13" s="206">
        <v>412210</v>
      </c>
      <c r="D13" s="335">
        <v>30000</v>
      </c>
      <c r="E13" s="335">
        <v>4702</v>
      </c>
      <c r="G13" s="63"/>
    </row>
    <row r="14" spans="1:7" ht="16.5" customHeight="1">
      <c r="A14" s="204"/>
      <c r="B14" s="205" t="s">
        <v>261</v>
      </c>
      <c r="C14" s="206">
        <v>412301</v>
      </c>
      <c r="D14" s="335">
        <v>3000</v>
      </c>
      <c r="E14" s="335">
        <v>6000</v>
      </c>
      <c r="G14" s="63"/>
    </row>
    <row r="15" spans="1:7" ht="16.5" customHeight="1">
      <c r="A15" s="204"/>
      <c r="B15" s="205" t="s">
        <v>122</v>
      </c>
      <c r="C15" s="206">
        <v>412303</v>
      </c>
      <c r="D15" s="335">
        <v>12000</v>
      </c>
      <c r="E15" s="335">
        <v>12020</v>
      </c>
      <c r="G15" s="63"/>
    </row>
    <row r="16" spans="1:7" ht="16.5" customHeight="1">
      <c r="A16" s="213"/>
      <c r="B16" s="214" t="s">
        <v>336</v>
      </c>
      <c r="C16" s="215">
        <v>412307</v>
      </c>
      <c r="D16" s="338">
        <v>0</v>
      </c>
      <c r="E16" s="338">
        <v>2423</v>
      </c>
      <c r="G16" s="63"/>
    </row>
    <row r="17" spans="1:7" ht="16.5" customHeight="1">
      <c r="A17" s="213"/>
      <c r="B17" s="214" t="s">
        <v>337</v>
      </c>
      <c r="C17" s="215">
        <v>412199</v>
      </c>
      <c r="D17" s="338">
        <v>2000</v>
      </c>
      <c r="E17" s="338">
        <v>6876.4</v>
      </c>
      <c r="G17" s="63"/>
    </row>
    <row r="18" spans="1:7" ht="16.5" customHeight="1">
      <c r="A18" s="216"/>
      <c r="B18" s="217" t="s">
        <v>338</v>
      </c>
      <c r="C18" s="218">
        <v>412399</v>
      </c>
      <c r="D18" s="339">
        <v>9000</v>
      </c>
      <c r="E18" s="339">
        <v>3000</v>
      </c>
      <c r="G18" s="63"/>
    </row>
    <row r="19" spans="1:7" ht="16.5" customHeight="1">
      <c r="A19" s="439" t="s">
        <v>26</v>
      </c>
      <c r="B19" s="440"/>
      <c r="C19" s="210"/>
      <c r="D19" s="337">
        <f>SUM(D10:D18)</f>
        <v>388140</v>
      </c>
      <c r="E19" s="337">
        <f>SUM(E10:E18)</f>
        <v>392551.4</v>
      </c>
      <c r="G19" s="63"/>
    </row>
    <row r="20" spans="1:7" ht="16.5" customHeight="1">
      <c r="A20" s="211" t="s">
        <v>31</v>
      </c>
      <c r="B20" s="212"/>
      <c r="C20" s="209">
        <v>413000</v>
      </c>
      <c r="D20" s="336"/>
      <c r="E20" s="336"/>
      <c r="G20" s="63"/>
    </row>
    <row r="21" spans="1:7" ht="16.5" customHeight="1">
      <c r="A21" s="204"/>
      <c r="B21" s="205" t="s">
        <v>100</v>
      </c>
      <c r="C21" s="206">
        <v>413002</v>
      </c>
      <c r="D21" s="335">
        <v>1000</v>
      </c>
      <c r="E21" s="335">
        <v>500</v>
      </c>
      <c r="G21" s="63"/>
    </row>
    <row r="22" spans="1:7" ht="16.5" customHeight="1">
      <c r="A22" s="204"/>
      <c r="B22" s="205" t="s">
        <v>101</v>
      </c>
      <c r="C22" s="206">
        <v>413003</v>
      </c>
      <c r="D22" s="335">
        <v>200000</v>
      </c>
      <c r="E22" s="335">
        <v>247815.6</v>
      </c>
      <c r="G22" s="63"/>
    </row>
    <row r="23" spans="1:7" ht="16.5" customHeight="1">
      <c r="A23" s="207"/>
      <c r="B23" s="208" t="s">
        <v>107</v>
      </c>
      <c r="C23" s="209">
        <v>413999</v>
      </c>
      <c r="D23" s="336">
        <v>500</v>
      </c>
      <c r="E23" s="336">
        <v>200</v>
      </c>
      <c r="G23" s="63"/>
    </row>
    <row r="24" spans="1:7" ht="16.5" customHeight="1">
      <c r="A24" s="441" t="s">
        <v>26</v>
      </c>
      <c r="B24" s="441"/>
      <c r="C24" s="210"/>
      <c r="D24" s="337">
        <f>SUM(D21:D23)</f>
        <v>201500</v>
      </c>
      <c r="E24" s="337">
        <f>SUM(E21:E23)</f>
        <v>248515.6</v>
      </c>
      <c r="G24" s="63"/>
    </row>
    <row r="25" spans="1:7" ht="16.5" customHeight="1">
      <c r="A25" s="211" t="s">
        <v>32</v>
      </c>
      <c r="B25" s="212"/>
      <c r="C25" s="209">
        <v>414000</v>
      </c>
      <c r="D25" s="336" t="s">
        <v>83</v>
      </c>
      <c r="E25" s="336"/>
      <c r="G25" s="63"/>
    </row>
    <row r="26" spans="1:7" ht="16.5" customHeight="1">
      <c r="A26" s="204"/>
      <c r="B26" s="205" t="s">
        <v>102</v>
      </c>
      <c r="C26" s="206">
        <v>414006</v>
      </c>
      <c r="D26" s="335">
        <v>150000</v>
      </c>
      <c r="E26" s="335">
        <v>195198</v>
      </c>
      <c r="G26" s="63"/>
    </row>
    <row r="27" spans="1:7" ht="16.5" customHeight="1">
      <c r="A27" s="207"/>
      <c r="B27" s="208" t="s">
        <v>103</v>
      </c>
      <c r="C27" s="209">
        <v>414006</v>
      </c>
      <c r="D27" s="336">
        <v>200000</v>
      </c>
      <c r="E27" s="336">
        <v>171700</v>
      </c>
      <c r="G27" s="63"/>
    </row>
    <row r="28" spans="1:7" ht="16.5" customHeight="1">
      <c r="A28" s="439" t="s">
        <v>26</v>
      </c>
      <c r="B28" s="440"/>
      <c r="C28" s="210"/>
      <c r="D28" s="337">
        <f>SUM(D26:D27)</f>
        <v>350000</v>
      </c>
      <c r="E28" s="337">
        <f>SUM(E25:E27)</f>
        <v>366898</v>
      </c>
      <c r="G28" s="63"/>
    </row>
    <row r="29" spans="1:7" ht="16.5" customHeight="1">
      <c r="A29" s="211" t="s">
        <v>33</v>
      </c>
      <c r="B29" s="212"/>
      <c r="C29" s="209">
        <v>415000</v>
      </c>
      <c r="D29" s="336"/>
      <c r="E29" s="336"/>
      <c r="G29" s="63"/>
    </row>
    <row r="30" spans="1:7" ht="16.5" customHeight="1">
      <c r="A30" s="204"/>
      <c r="B30" s="205" t="s">
        <v>104</v>
      </c>
      <c r="C30" s="206">
        <v>415004</v>
      </c>
      <c r="D30" s="335">
        <v>50000</v>
      </c>
      <c r="E30" s="335">
        <v>30000</v>
      </c>
      <c r="G30" s="63"/>
    </row>
    <row r="31" spans="1:7" ht="16.5" customHeight="1">
      <c r="A31" s="207"/>
      <c r="B31" s="208" t="s">
        <v>105</v>
      </c>
      <c r="C31" s="209">
        <v>415999</v>
      </c>
      <c r="D31" s="336">
        <v>200000</v>
      </c>
      <c r="E31" s="336">
        <v>176100</v>
      </c>
      <c r="G31" s="63"/>
    </row>
    <row r="32" spans="1:7" ht="16.5" customHeight="1">
      <c r="A32" s="439" t="s">
        <v>26</v>
      </c>
      <c r="B32" s="440"/>
      <c r="C32" s="210"/>
      <c r="D32" s="337">
        <f>SUM(D30:D31)</f>
        <v>250000</v>
      </c>
      <c r="E32" s="337">
        <f>SUM(E30:E31)</f>
        <v>206100</v>
      </c>
      <c r="G32" s="63"/>
    </row>
    <row r="33" spans="1:7" ht="16.5" customHeight="1">
      <c r="A33" s="211" t="s">
        <v>34</v>
      </c>
      <c r="B33" s="212"/>
      <c r="C33" s="209">
        <v>420000</v>
      </c>
      <c r="D33" s="336"/>
      <c r="E33" s="336"/>
      <c r="G33" s="63"/>
    </row>
    <row r="34" spans="1:7" ht="16.5" customHeight="1">
      <c r="A34" s="219"/>
      <c r="B34" s="205" t="s">
        <v>262</v>
      </c>
      <c r="C34" s="206">
        <v>421001</v>
      </c>
      <c r="D34" s="335">
        <v>400000</v>
      </c>
      <c r="E34" s="335">
        <v>407868.15</v>
      </c>
      <c r="G34" s="63"/>
    </row>
    <row r="35" spans="1:7" ht="16.5" customHeight="1">
      <c r="A35" s="204"/>
      <c r="B35" s="205" t="s">
        <v>149</v>
      </c>
      <c r="C35" s="206">
        <v>421002</v>
      </c>
      <c r="D35" s="335">
        <v>7158800</v>
      </c>
      <c r="E35" s="335">
        <v>8020791.55</v>
      </c>
      <c r="G35" s="63"/>
    </row>
    <row r="36" spans="1:7" ht="16.5" customHeight="1">
      <c r="A36" s="204"/>
      <c r="B36" s="205" t="s">
        <v>263</v>
      </c>
      <c r="C36" s="206">
        <v>421004</v>
      </c>
      <c r="D36" s="335">
        <v>3400000</v>
      </c>
      <c r="E36" s="335">
        <v>3402249.93</v>
      </c>
      <c r="G36" s="63"/>
    </row>
    <row r="37" spans="1:7" ht="16.5" customHeight="1">
      <c r="A37" s="204"/>
      <c r="B37" s="205" t="s">
        <v>150</v>
      </c>
      <c r="C37" s="206">
        <v>421005</v>
      </c>
      <c r="D37" s="335">
        <v>60000</v>
      </c>
      <c r="E37" s="335">
        <v>54668.94</v>
      </c>
      <c r="G37" s="63"/>
    </row>
    <row r="38" spans="1:7" ht="16.5" customHeight="1">
      <c r="A38" s="204"/>
      <c r="B38" s="205" t="s">
        <v>151</v>
      </c>
      <c r="C38" s="206">
        <v>421006</v>
      </c>
      <c r="D38" s="335">
        <v>1800000</v>
      </c>
      <c r="E38" s="335">
        <v>1840017.16</v>
      </c>
      <c r="G38" s="63"/>
    </row>
    <row r="39" spans="1:7" ht="16.5" customHeight="1">
      <c r="A39" s="204"/>
      <c r="B39" s="205" t="s">
        <v>152</v>
      </c>
      <c r="C39" s="206">
        <v>421007</v>
      </c>
      <c r="D39" s="335">
        <v>3100000</v>
      </c>
      <c r="E39" s="336">
        <v>4434224.87</v>
      </c>
      <c r="G39" s="63"/>
    </row>
    <row r="40" spans="1:7" ht="16.5" customHeight="1">
      <c r="A40" s="207"/>
      <c r="B40" s="208" t="s">
        <v>153</v>
      </c>
      <c r="C40" s="209">
        <v>421008</v>
      </c>
      <c r="D40" s="336">
        <v>40</v>
      </c>
      <c r="E40" s="335">
        <v>20</v>
      </c>
      <c r="G40" s="63"/>
    </row>
    <row r="41" spans="1:7" ht="16.5" customHeight="1">
      <c r="A41" s="204"/>
      <c r="B41" s="205" t="s">
        <v>154</v>
      </c>
      <c r="C41" s="206">
        <v>421012</v>
      </c>
      <c r="D41" s="335">
        <v>40000</v>
      </c>
      <c r="E41" s="335">
        <v>68864.62</v>
      </c>
      <c r="G41" s="63"/>
    </row>
    <row r="42" spans="1:7" ht="16.5" customHeight="1">
      <c r="A42" s="204"/>
      <c r="B42" s="205" t="s">
        <v>155</v>
      </c>
      <c r="C42" s="206">
        <v>421013</v>
      </c>
      <c r="D42" s="335">
        <v>100000</v>
      </c>
      <c r="E42" s="335">
        <v>57373.92</v>
      </c>
      <c r="G42" s="63"/>
    </row>
    <row r="43" spans="1:7" ht="16.5" customHeight="1">
      <c r="A43" s="204"/>
      <c r="B43" s="205" t="s">
        <v>156</v>
      </c>
      <c r="C43" s="206">
        <v>421015</v>
      </c>
      <c r="D43" s="335">
        <v>980000</v>
      </c>
      <c r="E43" s="336">
        <v>782205</v>
      </c>
      <c r="G43" s="63"/>
    </row>
    <row r="44" spans="1:7" ht="16.5" customHeight="1">
      <c r="A44" s="442" t="s">
        <v>26</v>
      </c>
      <c r="B44" s="443"/>
      <c r="C44" s="220"/>
      <c r="D44" s="340">
        <f>SUM(D34:D43)</f>
        <v>17038840</v>
      </c>
      <c r="E44" s="340">
        <f>SUM(E34:E43)</f>
        <v>19068284.14</v>
      </c>
      <c r="G44" s="63"/>
    </row>
    <row r="45" spans="1:7" ht="16.5" customHeight="1">
      <c r="A45" s="444" t="s">
        <v>35</v>
      </c>
      <c r="B45" s="445"/>
      <c r="C45" s="221">
        <v>430000</v>
      </c>
      <c r="D45" s="341"/>
      <c r="E45" s="341"/>
      <c r="G45" s="63"/>
    </row>
    <row r="46" spans="1:7" ht="16.5" customHeight="1">
      <c r="A46" s="222"/>
      <c r="B46" s="223" t="s">
        <v>106</v>
      </c>
      <c r="C46" s="224">
        <v>431002</v>
      </c>
      <c r="D46" s="342">
        <v>27709120</v>
      </c>
      <c r="E46" s="342">
        <v>26952995</v>
      </c>
      <c r="G46" s="63"/>
    </row>
    <row r="47" spans="1:7" ht="16.5" customHeight="1">
      <c r="A47" s="442" t="s">
        <v>26</v>
      </c>
      <c r="B47" s="443"/>
      <c r="C47" s="220"/>
      <c r="D47" s="340">
        <f>SUM(D46:D46)</f>
        <v>27709120</v>
      </c>
      <c r="E47" s="340">
        <f>SUM(E46:E46)</f>
        <v>26952995</v>
      </c>
      <c r="G47" s="63"/>
    </row>
    <row r="48" spans="1:7" ht="16.5" customHeight="1">
      <c r="A48" s="225"/>
      <c r="B48" s="446" t="s">
        <v>108</v>
      </c>
      <c r="C48" s="447"/>
      <c r="D48" s="343">
        <f>SUM(D8,D19,D24,D28,D32,D44,D47)</f>
        <v>46241600</v>
      </c>
      <c r="E48" s="343">
        <f>SUM(E8,E19,E24,E28,E32,E44,E47)</f>
        <v>47591385.39</v>
      </c>
      <c r="G48" s="63"/>
    </row>
    <row r="49" ht="21.75">
      <c r="G49" s="63"/>
    </row>
    <row r="50" ht="21.75">
      <c r="G50" s="63"/>
    </row>
  </sheetData>
  <sheetProtection/>
  <mergeCells count="12">
    <mergeCell ref="A28:B28"/>
    <mergeCell ref="A32:B32"/>
    <mergeCell ref="A44:B44"/>
    <mergeCell ref="A45:B45"/>
    <mergeCell ref="A47:B47"/>
    <mergeCell ref="B48:C48"/>
    <mergeCell ref="A1:F1"/>
    <mergeCell ref="A2:F2"/>
    <mergeCell ref="A3:B3"/>
    <mergeCell ref="A8:B8"/>
    <mergeCell ref="A19:B19"/>
    <mergeCell ref="A24:B24"/>
  </mergeCells>
  <printOptions/>
  <pageMargins left="0.35" right="0.24" top="0.18" bottom="0.16" header="0.5" footer="0.1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7" sqref="A7"/>
    </sheetView>
  </sheetViews>
  <sheetFormatPr defaultColWidth="9.140625" defaultRowHeight="21.75"/>
  <cols>
    <col min="1" max="1" width="26.140625" style="0" customWidth="1"/>
    <col min="2" max="2" width="13.8515625" style="0" customWidth="1"/>
    <col min="3" max="3" width="15.00390625" style="0" customWidth="1"/>
    <col min="4" max="4" width="19.8515625" style="0" customWidth="1"/>
    <col min="5" max="5" width="21.00390625" style="0" customWidth="1"/>
  </cols>
  <sheetData>
    <row r="1" spans="1:5" ht="32.25" customHeight="1">
      <c r="A1" s="392" t="s">
        <v>6</v>
      </c>
      <c r="B1" s="392"/>
      <c r="C1" s="392"/>
      <c r="D1" s="392"/>
      <c r="E1" s="392"/>
    </row>
    <row r="2" spans="1:5" ht="24.75">
      <c r="A2" s="392" t="s">
        <v>174</v>
      </c>
      <c r="B2" s="392"/>
      <c r="C2" s="392"/>
      <c r="D2" s="392"/>
      <c r="E2" s="392"/>
    </row>
    <row r="3" spans="1:5" ht="24.75">
      <c r="A3" s="392" t="s">
        <v>270</v>
      </c>
      <c r="B3" s="392"/>
      <c r="C3" s="392"/>
      <c r="D3" s="392"/>
      <c r="E3" s="392"/>
    </row>
    <row r="4" spans="1:5" ht="14.25" customHeight="1">
      <c r="A4" s="20"/>
      <c r="B4" s="20"/>
      <c r="C4" s="20"/>
      <c r="D4" s="20"/>
      <c r="E4" s="20"/>
    </row>
    <row r="5" spans="1:5" ht="32.25" customHeight="1">
      <c r="A5" s="45" t="s">
        <v>7</v>
      </c>
      <c r="B5" s="45" t="s">
        <v>57</v>
      </c>
      <c r="C5" s="45" t="s">
        <v>58</v>
      </c>
      <c r="D5" s="45" t="s">
        <v>59</v>
      </c>
      <c r="E5" s="46" t="s">
        <v>25</v>
      </c>
    </row>
    <row r="6" spans="1:5" ht="33.75" customHeight="1">
      <c r="A6" s="42" t="s">
        <v>66</v>
      </c>
      <c r="B6" s="54" t="s">
        <v>167</v>
      </c>
      <c r="C6" s="54" t="s">
        <v>60</v>
      </c>
      <c r="D6" s="39" t="s">
        <v>138</v>
      </c>
      <c r="E6" s="13">
        <v>11823231.56</v>
      </c>
    </row>
    <row r="7" spans="1:5" ht="33.75" customHeight="1">
      <c r="A7" s="49" t="s">
        <v>66</v>
      </c>
      <c r="B7" s="55" t="s">
        <v>167</v>
      </c>
      <c r="C7" s="55" t="s">
        <v>60</v>
      </c>
      <c r="D7" s="50" t="s">
        <v>139</v>
      </c>
      <c r="E7" s="14">
        <v>448029.36</v>
      </c>
    </row>
    <row r="8" spans="1:5" ht="33.75" customHeight="1">
      <c r="A8" s="49" t="s">
        <v>67</v>
      </c>
      <c r="B8" s="55" t="s">
        <v>168</v>
      </c>
      <c r="C8" s="55" t="s">
        <v>60</v>
      </c>
      <c r="D8" s="50" t="s">
        <v>170</v>
      </c>
      <c r="E8" s="121">
        <v>6824313.71</v>
      </c>
    </row>
    <row r="9" spans="1:5" ht="33.75" customHeight="1" thickBot="1">
      <c r="A9" s="49"/>
      <c r="B9" s="55"/>
      <c r="C9" s="55"/>
      <c r="D9" s="50"/>
      <c r="E9" s="131">
        <f>SUM(E6:E8)</f>
        <v>19095574.63</v>
      </c>
    </row>
    <row r="10" spans="1:5" ht="33.75" customHeight="1" thickTop="1">
      <c r="A10" s="49" t="s">
        <v>69</v>
      </c>
      <c r="B10" s="55" t="s">
        <v>168</v>
      </c>
      <c r="C10" s="55" t="s">
        <v>62</v>
      </c>
      <c r="D10" s="50" t="s">
        <v>65</v>
      </c>
      <c r="E10" s="47">
        <v>12146826.14</v>
      </c>
    </row>
    <row r="11" spans="1:5" ht="33.75" customHeight="1">
      <c r="A11" s="49" t="s">
        <v>70</v>
      </c>
      <c r="B11" s="55" t="s">
        <v>168</v>
      </c>
      <c r="C11" s="55" t="s">
        <v>62</v>
      </c>
      <c r="D11" s="50" t="s">
        <v>64</v>
      </c>
      <c r="E11" s="121">
        <v>2706273.79</v>
      </c>
    </row>
    <row r="12" spans="1:5" ht="33.75" customHeight="1" thickBot="1">
      <c r="A12" s="51"/>
      <c r="B12" s="52"/>
      <c r="C12" s="52"/>
      <c r="D12" s="50"/>
      <c r="E12" s="131">
        <f>SUM(E10:E11)</f>
        <v>14853099.93</v>
      </c>
    </row>
    <row r="13" spans="1:5" ht="33.75" customHeight="1" thickTop="1">
      <c r="A13" s="49" t="s">
        <v>68</v>
      </c>
      <c r="B13" s="55" t="s">
        <v>169</v>
      </c>
      <c r="C13" s="55" t="s">
        <v>61</v>
      </c>
      <c r="D13" s="50" t="s">
        <v>63</v>
      </c>
      <c r="E13" s="47">
        <v>3415504.58</v>
      </c>
    </row>
    <row r="14" spans="1:5" ht="33.75" customHeight="1">
      <c r="A14" s="49" t="s">
        <v>68</v>
      </c>
      <c r="B14" s="55" t="s">
        <v>168</v>
      </c>
      <c r="C14" s="55" t="s">
        <v>61</v>
      </c>
      <c r="D14" s="50" t="s">
        <v>229</v>
      </c>
      <c r="E14" s="13">
        <v>0</v>
      </c>
    </row>
    <row r="15" spans="1:5" ht="33.75" customHeight="1">
      <c r="A15" s="49" t="s">
        <v>66</v>
      </c>
      <c r="B15" s="55" t="s">
        <v>167</v>
      </c>
      <c r="C15" s="55" t="s">
        <v>61</v>
      </c>
      <c r="D15" s="50" t="s">
        <v>171</v>
      </c>
      <c r="E15" s="121">
        <v>0</v>
      </c>
    </row>
    <row r="16" spans="1:5" ht="33.75" customHeight="1" thickBot="1">
      <c r="A16" s="49"/>
      <c r="B16" s="55"/>
      <c r="C16" s="55"/>
      <c r="D16" s="50"/>
      <c r="E16" s="131">
        <f>SUM(E13:E15)</f>
        <v>3415504.58</v>
      </c>
    </row>
    <row r="17" spans="1:5" ht="33.75" customHeight="1" thickTop="1">
      <c r="A17" s="35"/>
      <c r="B17" s="53"/>
      <c r="C17" s="53"/>
      <c r="D17" s="50"/>
      <c r="E17" s="47"/>
    </row>
    <row r="18" spans="1:5" ht="30.75" customHeight="1" thickBot="1">
      <c r="A18" s="396" t="s">
        <v>36</v>
      </c>
      <c r="B18" s="397"/>
      <c r="C18" s="397"/>
      <c r="D18" s="398"/>
      <c r="E18" s="40">
        <f>E9+E16+E12</f>
        <v>37364179.14</v>
      </c>
    </row>
    <row r="19" spans="1:5" ht="25.5" thickTop="1">
      <c r="A19" s="12"/>
      <c r="B19" s="12"/>
      <c r="C19" s="12"/>
      <c r="D19" s="19"/>
      <c r="E19" s="23"/>
    </row>
    <row r="20" spans="1:5" ht="24.75">
      <c r="A20" s="12"/>
      <c r="B20" s="12"/>
      <c r="C20" s="12"/>
      <c r="D20" s="19"/>
      <c r="E20" s="23"/>
    </row>
    <row r="21" spans="1:5" ht="24.75">
      <c r="A21" s="12"/>
      <c r="B21" s="12"/>
      <c r="C21" s="12"/>
      <c r="D21" s="19"/>
      <c r="E21" s="23"/>
    </row>
    <row r="22" spans="1:5" ht="24.75">
      <c r="A22" s="12"/>
      <c r="B22" s="12"/>
      <c r="C22" s="12"/>
      <c r="D22" s="19"/>
      <c r="E22" s="23"/>
    </row>
    <row r="23" spans="1:9" s="8" customFormat="1" ht="24.75">
      <c r="A23" s="17"/>
      <c r="B23" s="17"/>
      <c r="C23" s="17"/>
      <c r="D23" s="17"/>
      <c r="E23" s="17"/>
      <c r="F23" s="9"/>
      <c r="G23" s="9"/>
      <c r="H23" s="9"/>
      <c r="I23" s="9"/>
    </row>
    <row r="24" spans="1:7" s="8" customFormat="1" ht="24.75">
      <c r="A24" s="17"/>
      <c r="B24" s="17"/>
      <c r="C24" s="17"/>
      <c r="D24" s="17"/>
      <c r="E24" s="17"/>
      <c r="F24" s="9"/>
      <c r="G24" s="9"/>
    </row>
    <row r="25" spans="1:7" s="8" customFormat="1" ht="24.75">
      <c r="A25" s="18"/>
      <c r="B25" s="18"/>
      <c r="C25" s="18"/>
      <c r="D25" s="18"/>
      <c r="E25" s="18"/>
      <c r="F25" s="10"/>
      <c r="G25" s="10"/>
    </row>
    <row r="26" spans="1:5" ht="24.75">
      <c r="A26" s="19"/>
      <c r="B26" s="19"/>
      <c r="C26" s="19"/>
      <c r="D26" s="17"/>
      <c r="E26" s="19"/>
    </row>
    <row r="27" spans="1:5" ht="22.5">
      <c r="A27" s="37"/>
      <c r="B27" s="37"/>
      <c r="C27" s="37"/>
      <c r="D27" s="37"/>
      <c r="E27" s="37"/>
    </row>
    <row r="28" spans="1:5" ht="22.5">
      <c r="A28" s="37"/>
      <c r="B28" s="37"/>
      <c r="C28" s="37"/>
      <c r="D28" s="37"/>
      <c r="E28" s="37"/>
    </row>
    <row r="29" spans="1:5" ht="22.5">
      <c r="A29" s="37"/>
      <c r="B29" s="37"/>
      <c r="C29" s="37"/>
      <c r="D29" s="37"/>
      <c r="E29" s="37"/>
    </row>
  </sheetData>
  <sheetProtection/>
  <mergeCells count="4">
    <mergeCell ref="A1:E1"/>
    <mergeCell ref="A2:E2"/>
    <mergeCell ref="A3:E3"/>
    <mergeCell ref="A18:D18"/>
  </mergeCells>
  <printOptions/>
  <pageMargins left="0.8" right="0.26" top="0.9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showGridLines="0" view="pageBreakPreview" zoomScaleSheetLayoutView="100" zoomScalePageLayoutView="0" workbookViewId="0" topLeftCell="A10">
      <selection activeCell="J7" sqref="J7"/>
    </sheetView>
  </sheetViews>
  <sheetFormatPr defaultColWidth="9.140625" defaultRowHeight="21.75"/>
  <cols>
    <col min="1" max="1" width="9.140625" style="1" customWidth="1"/>
    <col min="2" max="2" width="6.57421875" style="1" customWidth="1"/>
    <col min="3" max="5" width="9.140625" style="1" customWidth="1"/>
    <col min="6" max="6" width="15.28125" style="1" customWidth="1"/>
    <col min="7" max="7" width="18.7109375" style="1" customWidth="1"/>
    <col min="8" max="8" width="19.28125" style="1" customWidth="1"/>
    <col min="9" max="9" width="9.140625" style="1" customWidth="1"/>
    <col min="10" max="10" width="11.57421875" style="1" bestFit="1" customWidth="1"/>
    <col min="11" max="16384" width="9.140625" style="1" customWidth="1"/>
  </cols>
  <sheetData>
    <row r="1" ht="24">
      <c r="I1" s="139" t="s">
        <v>83</v>
      </c>
    </row>
    <row r="2" spans="1:9" s="6" customFormat="1" ht="24.75" customHeight="1">
      <c r="A2" s="399" t="s">
        <v>6</v>
      </c>
      <c r="B2" s="399"/>
      <c r="C2" s="399"/>
      <c r="D2" s="399"/>
      <c r="E2" s="399"/>
      <c r="F2" s="399"/>
      <c r="G2" s="399"/>
      <c r="H2" s="399"/>
      <c r="I2" s="5"/>
    </row>
    <row r="3" spans="1:8" s="6" customFormat="1" ht="22.5" customHeight="1">
      <c r="A3" s="399" t="s">
        <v>347</v>
      </c>
      <c r="B3" s="399"/>
      <c r="C3" s="399"/>
      <c r="D3" s="399"/>
      <c r="E3" s="399"/>
      <c r="F3" s="399"/>
      <c r="G3" s="399"/>
      <c r="H3" s="399"/>
    </row>
    <row r="4" spans="1:8" s="6" customFormat="1" ht="24.75" customHeight="1">
      <c r="A4" s="399" t="s">
        <v>270</v>
      </c>
      <c r="B4" s="399"/>
      <c r="C4" s="399"/>
      <c r="D4" s="399"/>
      <c r="E4" s="399"/>
      <c r="F4" s="399"/>
      <c r="G4" s="399"/>
      <c r="H4" s="399"/>
    </row>
    <row r="5" spans="1:8" ht="12.75" customHeight="1">
      <c r="A5" s="20"/>
      <c r="B5" s="20"/>
      <c r="C5" s="20"/>
      <c r="D5" s="20"/>
      <c r="E5" s="20"/>
      <c r="F5" s="20"/>
      <c r="G5" s="20"/>
      <c r="H5" s="20"/>
    </row>
    <row r="6" spans="1:8" ht="24.75">
      <c r="A6" s="28"/>
      <c r="B6" s="12"/>
      <c r="C6" s="12"/>
      <c r="D6" s="12"/>
      <c r="E6" s="12"/>
      <c r="F6" s="12"/>
      <c r="G6" s="12"/>
      <c r="H6" s="31" t="s">
        <v>25</v>
      </c>
    </row>
    <row r="7" spans="1:9" ht="24.75">
      <c r="A7" s="28" t="s">
        <v>180</v>
      </c>
      <c r="B7" s="12"/>
      <c r="C7" s="12"/>
      <c r="D7" s="12"/>
      <c r="E7" s="12"/>
      <c r="F7" s="12"/>
      <c r="G7" s="12"/>
      <c r="H7" s="20"/>
      <c r="I7"/>
    </row>
    <row r="8" spans="1:9" ht="24.75">
      <c r="A8" s="28"/>
      <c r="B8" s="12" t="s">
        <v>92</v>
      </c>
      <c r="C8" s="12"/>
      <c r="D8" s="12"/>
      <c r="E8" s="12"/>
      <c r="F8" s="12"/>
      <c r="G8" s="12"/>
      <c r="H8" s="21">
        <v>12357.26</v>
      </c>
      <c r="I8"/>
    </row>
    <row r="9" spans="1:9" ht="24.75">
      <c r="A9" s="12"/>
      <c r="B9" s="12" t="s">
        <v>91</v>
      </c>
      <c r="C9" s="12"/>
      <c r="D9" s="12"/>
      <c r="E9" s="12"/>
      <c r="F9" s="12"/>
      <c r="G9" s="12"/>
      <c r="H9" s="21">
        <v>389535</v>
      </c>
      <c r="I9"/>
    </row>
    <row r="10" spans="1:9" ht="24.75">
      <c r="A10" s="12"/>
      <c r="B10" s="12" t="s">
        <v>271</v>
      </c>
      <c r="C10" s="12"/>
      <c r="D10" s="12"/>
      <c r="E10" s="12"/>
      <c r="F10" s="12"/>
      <c r="G10" s="12"/>
      <c r="H10" s="21">
        <v>1328029.36</v>
      </c>
      <c r="I10"/>
    </row>
    <row r="11" spans="1:9" ht="24.75">
      <c r="A11" s="12"/>
      <c r="B11" s="12" t="s">
        <v>272</v>
      </c>
      <c r="C11" s="12"/>
      <c r="D11" s="12"/>
      <c r="E11" s="12"/>
      <c r="F11" s="12"/>
      <c r="G11" s="12"/>
      <c r="H11" s="21">
        <v>20800</v>
      </c>
      <c r="I11"/>
    </row>
    <row r="12" spans="1:9" ht="25.5" thickBot="1">
      <c r="A12" s="12"/>
      <c r="B12" s="12"/>
      <c r="C12" s="12"/>
      <c r="D12" s="12"/>
      <c r="E12" s="12"/>
      <c r="F12" s="16" t="s">
        <v>83</v>
      </c>
      <c r="G12" s="20" t="s">
        <v>26</v>
      </c>
      <c r="H12" s="29">
        <f>SUM(H8:H11)</f>
        <v>1750721.62</v>
      </c>
      <c r="I12"/>
    </row>
    <row r="13" spans="1:8" ht="20.25" customHeight="1" thickTop="1">
      <c r="A13" s="12"/>
      <c r="B13" s="12"/>
      <c r="C13" s="12"/>
      <c r="D13" s="12"/>
      <c r="E13" s="12"/>
      <c r="F13" s="12"/>
      <c r="G13" s="12"/>
      <c r="H13" s="30"/>
    </row>
    <row r="14" spans="1:9" s="137" customFormat="1" ht="24.75">
      <c r="A14" s="16" t="s">
        <v>181</v>
      </c>
      <c r="B14" s="16"/>
      <c r="C14" s="16"/>
      <c r="D14" s="16"/>
      <c r="E14" s="16"/>
      <c r="F14" s="16"/>
      <c r="G14" s="16"/>
      <c r="H14" s="20"/>
      <c r="I14" s="136"/>
    </row>
    <row r="15" spans="1:9" ht="24.75">
      <c r="A15" s="12" t="s">
        <v>273</v>
      </c>
      <c r="B15" s="12"/>
      <c r="C15" s="12"/>
      <c r="D15" s="12"/>
      <c r="E15" s="12"/>
      <c r="F15" s="12"/>
      <c r="G15" s="12"/>
      <c r="H15" s="20"/>
      <c r="I15"/>
    </row>
    <row r="16" spans="1:9" ht="24.75">
      <c r="A16" s="12"/>
      <c r="B16" s="12" t="s">
        <v>277</v>
      </c>
      <c r="C16" s="12"/>
      <c r="D16" s="12"/>
      <c r="E16" s="12"/>
      <c r="F16" s="12"/>
      <c r="G16" s="12"/>
      <c r="H16" s="146">
        <v>2810</v>
      </c>
      <c r="I16"/>
    </row>
    <row r="17" spans="1:9" ht="24.75">
      <c r="A17" s="28"/>
      <c r="B17" s="12" t="s">
        <v>275</v>
      </c>
      <c r="C17" s="12"/>
      <c r="D17" s="12"/>
      <c r="E17" s="12"/>
      <c r="F17" s="12"/>
      <c r="G17" s="12"/>
      <c r="H17" s="21">
        <v>13680</v>
      </c>
      <c r="I17"/>
    </row>
    <row r="18" spans="1:9" ht="24.75">
      <c r="A18" s="400" t="s">
        <v>274</v>
      </c>
      <c r="B18" s="400"/>
      <c r="C18" s="400"/>
      <c r="D18" s="12"/>
      <c r="E18" s="12"/>
      <c r="F18" s="12"/>
      <c r="G18" s="12"/>
      <c r="H18" s="21"/>
      <c r="I18"/>
    </row>
    <row r="19" spans="1:9" ht="24.75">
      <c r="A19" s="12"/>
      <c r="B19" s="12" t="s">
        <v>276</v>
      </c>
      <c r="C19" s="12"/>
      <c r="D19" s="12"/>
      <c r="E19" s="12"/>
      <c r="F19" s="12"/>
      <c r="G19" s="12"/>
      <c r="H19" s="21">
        <v>5071</v>
      </c>
      <c r="I19"/>
    </row>
    <row r="20" spans="1:9" ht="25.5" thickBot="1">
      <c r="A20" s="12"/>
      <c r="B20" s="12"/>
      <c r="C20" s="12"/>
      <c r="D20" s="12"/>
      <c r="E20" s="12"/>
      <c r="G20" s="20" t="s">
        <v>26</v>
      </c>
      <c r="H20" s="29">
        <f>SUM(H16:H19)</f>
        <v>21561</v>
      </c>
      <c r="I20"/>
    </row>
    <row r="21" spans="1:9" ht="25.5" thickTop="1">
      <c r="A21" s="12"/>
      <c r="B21" s="12"/>
      <c r="C21" s="12"/>
      <c r="D21" s="12"/>
      <c r="E21" s="12"/>
      <c r="F21" s="16"/>
      <c r="G21" s="12"/>
      <c r="H21" s="33"/>
      <c r="I21"/>
    </row>
    <row r="22" spans="1:8" s="137" customFormat="1" ht="24.75">
      <c r="A22" s="16" t="s">
        <v>176</v>
      </c>
      <c r="B22" s="16"/>
      <c r="C22" s="16"/>
      <c r="D22" s="16"/>
      <c r="E22" s="16"/>
      <c r="F22" s="16"/>
      <c r="G22" s="16"/>
      <c r="H22" s="138"/>
    </row>
    <row r="23" spans="1:8" ht="27" customHeight="1">
      <c r="A23" s="12"/>
      <c r="B23" s="12" t="s">
        <v>278</v>
      </c>
      <c r="C23" s="12"/>
      <c r="D23" s="12"/>
      <c r="E23" s="12"/>
      <c r="F23" s="12"/>
      <c r="G23" s="12"/>
      <c r="H23" s="23">
        <v>380000</v>
      </c>
    </row>
    <row r="24" spans="1:8" ht="24.75">
      <c r="A24" s="12"/>
      <c r="B24" s="12" t="s">
        <v>240</v>
      </c>
      <c r="C24" s="12"/>
      <c r="D24" s="12"/>
      <c r="E24" s="12"/>
      <c r="F24" s="12"/>
      <c r="G24" s="12"/>
      <c r="H24" s="21"/>
    </row>
    <row r="25" spans="1:8" ht="24.75">
      <c r="A25" s="12"/>
      <c r="C25" s="12"/>
      <c r="D25" s="12"/>
      <c r="E25" s="12"/>
      <c r="F25" s="12"/>
      <c r="G25" s="26"/>
      <c r="H25" s="26"/>
    </row>
    <row r="26" spans="1:8" ht="25.5" thickBot="1">
      <c r="A26" s="12"/>
      <c r="B26" s="12"/>
      <c r="C26" s="12"/>
      <c r="D26" s="12"/>
      <c r="E26" s="12"/>
      <c r="F26" s="12"/>
      <c r="G26" s="20" t="s">
        <v>26</v>
      </c>
      <c r="H26" s="29">
        <f>SUM(H23:H25)</f>
        <v>380000</v>
      </c>
    </row>
    <row r="27" spans="1:8" ht="25.5" thickTop="1">
      <c r="A27" s="12"/>
      <c r="B27" s="12"/>
      <c r="C27" s="12"/>
      <c r="D27" s="12"/>
      <c r="E27" s="12"/>
      <c r="F27" s="12"/>
      <c r="G27" s="20"/>
      <c r="H27" s="33"/>
    </row>
    <row r="28" spans="1:8" ht="20.25" customHeight="1">
      <c r="A28" s="12"/>
      <c r="B28" s="12"/>
      <c r="C28" s="12"/>
      <c r="D28" s="12"/>
      <c r="E28" s="12"/>
      <c r="F28" s="12"/>
      <c r="G28" s="12"/>
      <c r="H28" s="30"/>
    </row>
    <row r="29" spans="1:8" ht="27.75" customHeight="1">
      <c r="A29" s="12"/>
      <c r="B29" s="12"/>
      <c r="C29" s="12"/>
      <c r="D29" s="12"/>
      <c r="E29" s="12"/>
      <c r="F29" s="12"/>
      <c r="G29" s="12"/>
      <c r="H29" s="33"/>
    </row>
    <row r="30" spans="1:8" ht="27.75" customHeight="1">
      <c r="A30" s="12"/>
      <c r="B30" s="12"/>
      <c r="C30" s="12"/>
      <c r="D30" s="12"/>
      <c r="E30" s="12"/>
      <c r="F30" s="12"/>
      <c r="G30" s="12"/>
      <c r="H30" s="33"/>
    </row>
    <row r="31" spans="1:8" ht="27.75" customHeight="1">
      <c r="A31" s="12"/>
      <c r="B31" s="12"/>
      <c r="C31" s="12"/>
      <c r="D31" s="12"/>
      <c r="E31" s="12"/>
      <c r="F31" s="12"/>
      <c r="G31" s="12"/>
      <c r="H31" s="33"/>
    </row>
    <row r="32" spans="1:8" ht="27.75" customHeight="1">
      <c r="A32" s="12"/>
      <c r="B32" s="12"/>
      <c r="C32" s="12"/>
      <c r="D32" s="12"/>
      <c r="E32" s="12"/>
      <c r="F32" s="12"/>
      <c r="G32" s="12"/>
      <c r="H32" s="33"/>
    </row>
    <row r="33" spans="1:8" ht="27.75" customHeight="1">
      <c r="A33" s="12"/>
      <c r="B33" s="12"/>
      <c r="C33" s="12"/>
      <c r="D33" s="12"/>
      <c r="E33" s="12"/>
      <c r="F33" s="12"/>
      <c r="G33" s="12"/>
      <c r="H33" s="33"/>
    </row>
    <row r="34" spans="1:8" ht="27.75" customHeight="1">
      <c r="A34" s="12"/>
      <c r="B34" s="12"/>
      <c r="C34" s="12"/>
      <c r="D34" s="12"/>
      <c r="E34" s="12"/>
      <c r="F34" s="12"/>
      <c r="G34" s="12"/>
      <c r="H34" s="33"/>
    </row>
    <row r="35" ht="24">
      <c r="I35" s="139" t="s">
        <v>83</v>
      </c>
    </row>
    <row r="36" spans="1:9" s="6" customFormat="1" ht="24.75" customHeight="1">
      <c r="A36" s="399" t="s">
        <v>6</v>
      </c>
      <c r="B36" s="399"/>
      <c r="C36" s="399"/>
      <c r="D36" s="399"/>
      <c r="E36" s="399"/>
      <c r="F36" s="399"/>
      <c r="G36" s="399"/>
      <c r="H36" s="399"/>
      <c r="I36" s="5"/>
    </row>
    <row r="37" spans="1:8" s="6" customFormat="1" ht="22.5" customHeight="1">
      <c r="A37" s="399" t="s">
        <v>175</v>
      </c>
      <c r="B37" s="399"/>
      <c r="C37" s="399"/>
      <c r="D37" s="399"/>
      <c r="E37" s="399"/>
      <c r="F37" s="399"/>
      <c r="G37" s="399"/>
      <c r="H37" s="399"/>
    </row>
    <row r="38" spans="1:8" s="6" customFormat="1" ht="24.75" customHeight="1">
      <c r="A38" s="399" t="s">
        <v>270</v>
      </c>
      <c r="B38" s="399"/>
      <c r="C38" s="399"/>
      <c r="D38" s="399"/>
      <c r="E38" s="399"/>
      <c r="F38" s="399"/>
      <c r="G38" s="399"/>
      <c r="H38" s="399"/>
    </row>
    <row r="39" spans="1:8" ht="12.75" customHeight="1">
      <c r="A39" s="20"/>
      <c r="B39" s="20"/>
      <c r="C39" s="20"/>
      <c r="D39" s="20"/>
      <c r="E39" s="20"/>
      <c r="F39" s="20"/>
      <c r="G39" s="20"/>
      <c r="H39" s="20"/>
    </row>
    <row r="40" spans="1:8" ht="24.75">
      <c r="A40" s="28"/>
      <c r="B40" s="12"/>
      <c r="C40" s="12"/>
      <c r="D40" s="12"/>
      <c r="E40" s="12"/>
      <c r="F40" s="12"/>
      <c r="G40" s="12"/>
      <c r="H40" s="31" t="s">
        <v>25</v>
      </c>
    </row>
    <row r="41" spans="1:8" ht="24.75">
      <c r="A41" s="16" t="s">
        <v>177</v>
      </c>
      <c r="B41" s="12"/>
      <c r="C41" s="12"/>
      <c r="D41" s="12"/>
      <c r="E41" s="12"/>
      <c r="F41" s="12"/>
      <c r="G41" s="12"/>
      <c r="H41" s="26"/>
    </row>
    <row r="42" spans="1:7" ht="27" customHeight="1">
      <c r="A42" s="12"/>
      <c r="B42" s="12" t="s">
        <v>38</v>
      </c>
      <c r="C42" s="12"/>
      <c r="D42" s="12"/>
      <c r="E42" s="12"/>
      <c r="F42" s="12"/>
      <c r="G42" s="23">
        <v>47591385.39</v>
      </c>
    </row>
    <row r="43" spans="1:7" ht="24.75">
      <c r="A43" s="12"/>
      <c r="B43" s="28" t="s">
        <v>165</v>
      </c>
      <c r="C43" s="12"/>
      <c r="D43" s="12"/>
      <c r="E43" s="12"/>
      <c r="F43" s="12"/>
      <c r="G43" s="32">
        <v>39634420.84</v>
      </c>
    </row>
    <row r="44" spans="1:7" ht="24.75">
      <c r="A44" s="12"/>
      <c r="B44" s="12" t="s">
        <v>55</v>
      </c>
      <c r="C44" s="12"/>
      <c r="D44" s="12"/>
      <c r="E44" s="12"/>
      <c r="F44" s="12"/>
      <c r="G44" s="26">
        <f>G42-G43</f>
        <v>7956964.549999997</v>
      </c>
    </row>
    <row r="45" spans="1:8" ht="24.75">
      <c r="A45" s="12"/>
      <c r="B45" s="12" t="s">
        <v>93</v>
      </c>
      <c r="C45" s="12"/>
      <c r="D45" s="12"/>
      <c r="E45" s="12"/>
      <c r="F45" s="12"/>
      <c r="G45" s="26"/>
      <c r="H45" s="128">
        <v>1989241.14</v>
      </c>
    </row>
    <row r="46" spans="1:8" ht="24.75">
      <c r="A46" s="12"/>
      <c r="B46" s="12"/>
      <c r="C46" s="12"/>
      <c r="D46" s="12"/>
      <c r="E46" s="12"/>
      <c r="F46" s="12"/>
      <c r="G46" s="26"/>
      <c r="H46" s="129" t="s">
        <v>83</v>
      </c>
    </row>
    <row r="47" spans="1:8" ht="24.75">
      <c r="A47" s="12"/>
      <c r="B47" s="22" t="s">
        <v>335</v>
      </c>
      <c r="C47" s="12"/>
      <c r="D47" s="12"/>
      <c r="E47" s="12"/>
      <c r="F47" s="12"/>
      <c r="H47" s="26">
        <v>16117458.64</v>
      </c>
    </row>
    <row r="48" spans="1:8" ht="25.5" thickBot="1">
      <c r="A48" s="12"/>
      <c r="B48" s="12" t="s">
        <v>94</v>
      </c>
      <c r="C48" s="12"/>
      <c r="D48" s="12"/>
      <c r="E48" s="12"/>
      <c r="F48" s="12"/>
      <c r="G48" s="12"/>
      <c r="H48" s="29">
        <f>H45+H47</f>
        <v>18106699.78</v>
      </c>
    </row>
    <row r="49" spans="1:8" ht="27.75" customHeight="1" thickTop="1">
      <c r="A49" s="12"/>
      <c r="B49" s="12"/>
      <c r="C49" s="12"/>
      <c r="D49" s="12"/>
      <c r="E49" s="12"/>
      <c r="F49" s="12"/>
      <c r="G49" s="12"/>
      <c r="H49" s="33"/>
    </row>
    <row r="50" spans="1:8" ht="27.75" customHeight="1">
      <c r="A50" s="12"/>
      <c r="B50" s="12"/>
      <c r="C50" s="12"/>
      <c r="D50" s="12"/>
      <c r="E50" s="12"/>
      <c r="F50" s="12"/>
      <c r="G50" s="12"/>
      <c r="H50" s="33"/>
    </row>
    <row r="51" spans="1:8" ht="27.75" customHeight="1">
      <c r="A51" s="12"/>
      <c r="B51" s="12"/>
      <c r="C51" s="12"/>
      <c r="D51" s="12"/>
      <c r="E51" s="12"/>
      <c r="F51" s="12"/>
      <c r="G51" s="12"/>
      <c r="H51" s="33"/>
    </row>
    <row r="52" spans="1:8" ht="27.75" customHeight="1">
      <c r="A52" s="12"/>
      <c r="B52" s="12"/>
      <c r="C52" s="12"/>
      <c r="D52" s="12"/>
      <c r="E52" s="12"/>
      <c r="F52" s="12"/>
      <c r="G52" s="12"/>
      <c r="H52" s="33"/>
    </row>
    <row r="53" spans="1:8" ht="27.75" customHeight="1">
      <c r="A53" s="12"/>
      <c r="B53" s="12"/>
      <c r="C53" s="12"/>
      <c r="D53" s="12"/>
      <c r="E53" s="12"/>
      <c r="F53" s="12"/>
      <c r="G53" s="12"/>
      <c r="H53" s="33"/>
    </row>
    <row r="54" spans="1:8" ht="27.75" customHeight="1">
      <c r="A54" s="12"/>
      <c r="B54" s="12"/>
      <c r="C54" s="12"/>
      <c r="D54" s="12"/>
      <c r="E54" s="12"/>
      <c r="F54" s="12"/>
      <c r="G54" s="12"/>
      <c r="H54" s="33"/>
    </row>
    <row r="55" spans="1:8" ht="27.75" customHeight="1">
      <c r="A55" s="12"/>
      <c r="B55" s="12"/>
      <c r="C55" s="12"/>
      <c r="D55" s="12"/>
      <c r="E55" s="12"/>
      <c r="F55" s="12"/>
      <c r="G55" s="12"/>
      <c r="H55" s="33"/>
    </row>
    <row r="56" spans="1:8" ht="27.75" customHeight="1">
      <c r="A56" s="12"/>
      <c r="B56" s="12"/>
      <c r="C56" s="12"/>
      <c r="D56" s="12"/>
      <c r="E56" s="12"/>
      <c r="F56" s="12"/>
      <c r="G56" s="12"/>
      <c r="H56" s="33"/>
    </row>
    <row r="57" spans="1:8" ht="27.75" customHeight="1">
      <c r="A57" s="12"/>
      <c r="B57" s="12"/>
      <c r="C57" s="12"/>
      <c r="D57" s="12"/>
      <c r="E57" s="12"/>
      <c r="F57" s="12"/>
      <c r="G57" s="12"/>
      <c r="H57" s="33"/>
    </row>
    <row r="58" spans="1:8" ht="27.75" customHeight="1">
      <c r="A58" s="12"/>
      <c r="B58" s="12"/>
      <c r="C58" s="12"/>
      <c r="D58" s="12"/>
      <c r="E58" s="12"/>
      <c r="F58" s="12"/>
      <c r="G58" s="12"/>
      <c r="H58" s="33"/>
    </row>
    <row r="59" spans="1:8" ht="27.75" customHeight="1">
      <c r="A59" s="12"/>
      <c r="B59" s="12"/>
      <c r="C59" s="12"/>
      <c r="D59" s="12"/>
      <c r="E59" s="12"/>
      <c r="F59" s="12"/>
      <c r="G59" s="12"/>
      <c r="H59" s="33"/>
    </row>
    <row r="60" spans="1:8" ht="27.75" customHeight="1">
      <c r="A60" s="12"/>
      <c r="B60" s="12"/>
      <c r="C60" s="12"/>
      <c r="D60" s="12"/>
      <c r="E60" s="12"/>
      <c r="F60" s="12"/>
      <c r="G60" s="12"/>
      <c r="H60" s="33"/>
    </row>
    <row r="61" spans="1:8" ht="27.75" customHeight="1">
      <c r="A61" s="12"/>
      <c r="B61" s="12"/>
      <c r="C61" s="12"/>
      <c r="D61" s="12"/>
      <c r="E61" s="12"/>
      <c r="F61" s="12"/>
      <c r="G61" s="12"/>
      <c r="H61" s="33"/>
    </row>
    <row r="62" spans="1:8" ht="27.75" customHeight="1">
      <c r="A62" s="12"/>
      <c r="B62" s="12"/>
      <c r="C62" s="12"/>
      <c r="D62" s="12"/>
      <c r="E62" s="12"/>
      <c r="F62" s="12"/>
      <c r="G62" s="12"/>
      <c r="H62" s="33"/>
    </row>
    <row r="63" spans="1:8" ht="27.75" customHeight="1">
      <c r="A63" s="12"/>
      <c r="B63" s="12"/>
      <c r="C63" s="12"/>
      <c r="D63" s="12"/>
      <c r="E63" s="12"/>
      <c r="F63" s="12"/>
      <c r="G63" s="12"/>
      <c r="H63" s="33"/>
    </row>
    <row r="64" spans="1:8" ht="27.75" customHeight="1">
      <c r="A64" s="12"/>
      <c r="B64" s="12"/>
      <c r="C64" s="12"/>
      <c r="D64" s="12"/>
      <c r="E64" s="12"/>
      <c r="F64" s="12"/>
      <c r="G64" s="12"/>
      <c r="H64" s="33"/>
    </row>
    <row r="65" spans="1:8" ht="27.75" customHeight="1">
      <c r="A65" s="12"/>
      <c r="B65" s="12"/>
      <c r="C65" s="12"/>
      <c r="D65" s="12"/>
      <c r="E65" s="12"/>
      <c r="F65" s="12"/>
      <c r="G65" s="12"/>
      <c r="H65" s="33"/>
    </row>
    <row r="66" spans="1:8" ht="27.75" customHeight="1">
      <c r="A66" s="12"/>
      <c r="B66" s="12"/>
      <c r="C66" s="12"/>
      <c r="D66" s="12"/>
      <c r="E66" s="12"/>
      <c r="F66" s="12"/>
      <c r="G66" s="12"/>
      <c r="H66" s="33"/>
    </row>
    <row r="67" spans="1:8" ht="27.75" customHeight="1">
      <c r="A67" s="12"/>
      <c r="B67" s="12"/>
      <c r="C67" s="12"/>
      <c r="D67" s="12"/>
      <c r="E67" s="12"/>
      <c r="F67" s="12"/>
      <c r="G67" s="12"/>
      <c r="H67" s="33"/>
    </row>
  </sheetData>
  <sheetProtection/>
  <mergeCells count="7">
    <mergeCell ref="A2:H2"/>
    <mergeCell ref="A3:H3"/>
    <mergeCell ref="A4:H4"/>
    <mergeCell ref="A36:H36"/>
    <mergeCell ref="A37:H37"/>
    <mergeCell ref="A38:H38"/>
    <mergeCell ref="A18:C18"/>
  </mergeCells>
  <printOptions/>
  <pageMargins left="0.75" right="0.16" top="0.19" bottom="0.26" header="0.16" footer="0.2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SheetLayoutView="100" zoomScalePageLayoutView="0" workbookViewId="0" topLeftCell="A43">
      <selection activeCell="C58" sqref="C58"/>
    </sheetView>
  </sheetViews>
  <sheetFormatPr defaultColWidth="9.140625" defaultRowHeight="21.75"/>
  <cols>
    <col min="1" max="1" width="9.140625" style="12" customWidth="1"/>
    <col min="2" max="2" width="7.140625" style="12" customWidth="1"/>
    <col min="3" max="3" width="28.7109375" style="12" customWidth="1"/>
    <col min="4" max="4" width="10.140625" style="12" customWidth="1"/>
    <col min="5" max="5" width="15.7109375" style="12" customWidth="1"/>
    <col min="6" max="6" width="20.00390625" style="21" customWidth="1"/>
    <col min="7" max="7" width="10.57421875" style="12" customWidth="1"/>
    <col min="8" max="16384" width="9.140625" style="12" customWidth="1"/>
  </cols>
  <sheetData>
    <row r="1" spans="1:8" ht="24.75">
      <c r="A1" s="392" t="s">
        <v>37</v>
      </c>
      <c r="B1" s="392"/>
      <c r="C1" s="392"/>
      <c r="D1" s="392"/>
      <c r="E1" s="392"/>
      <c r="F1" s="392"/>
      <c r="G1" s="127"/>
      <c r="H1" s="127"/>
    </row>
    <row r="2" spans="1:8" ht="24.75">
      <c r="A2" s="392" t="s">
        <v>40</v>
      </c>
      <c r="B2" s="392"/>
      <c r="C2" s="392"/>
      <c r="D2" s="392"/>
      <c r="E2" s="392"/>
      <c r="F2" s="392"/>
      <c r="G2" s="127"/>
      <c r="H2" s="127"/>
    </row>
    <row r="3" spans="1:8" ht="24.75">
      <c r="A3" s="401" t="s">
        <v>346</v>
      </c>
      <c r="B3" s="401"/>
      <c r="C3" s="401"/>
      <c r="D3" s="401"/>
      <c r="E3" s="401"/>
      <c r="F3" s="401"/>
      <c r="G3" s="140"/>
      <c r="H3" s="140"/>
    </row>
    <row r="4" spans="1:8" ht="24.75">
      <c r="A4" s="140"/>
      <c r="B4" s="140"/>
      <c r="C4" s="140"/>
      <c r="D4" s="140"/>
      <c r="E4" s="140"/>
      <c r="F4" s="141"/>
      <c r="G4" s="140"/>
      <c r="H4" s="140"/>
    </row>
    <row r="5" spans="4:6" ht="24.75">
      <c r="D5" s="16" t="s">
        <v>56</v>
      </c>
      <c r="F5" s="23"/>
    </row>
    <row r="6" spans="1:6" ht="25.5" thickBot="1">
      <c r="A6" s="16" t="s">
        <v>41</v>
      </c>
      <c r="B6" s="16"/>
      <c r="D6" s="19">
        <v>2</v>
      </c>
      <c r="F6" s="143">
        <v>17206568</v>
      </c>
    </row>
    <row r="7" spans="1:4" ht="25.5" thickTop="1">
      <c r="A7" s="16" t="s">
        <v>75</v>
      </c>
      <c r="B7" s="16"/>
      <c r="D7" s="19"/>
    </row>
    <row r="8" spans="1:4" ht="24.75">
      <c r="A8" s="16"/>
      <c r="B8" s="16" t="s">
        <v>76</v>
      </c>
      <c r="D8" s="19"/>
    </row>
    <row r="9" spans="3:6" ht="24.75">
      <c r="C9" s="12" t="s">
        <v>80</v>
      </c>
      <c r="D9" s="19">
        <v>3</v>
      </c>
      <c r="F9" s="21">
        <v>37364839.14</v>
      </c>
    </row>
    <row r="10" spans="3:6" ht="24.75">
      <c r="C10" s="12" t="s">
        <v>0</v>
      </c>
      <c r="D10" s="19"/>
      <c r="F10" s="21">
        <v>0</v>
      </c>
    </row>
    <row r="11" spans="3:6" ht="24.75">
      <c r="C11" s="12" t="s">
        <v>143</v>
      </c>
      <c r="D11" s="19">
        <v>4</v>
      </c>
      <c r="F11" s="21">
        <v>20800</v>
      </c>
    </row>
    <row r="12" spans="3:6" ht="24.75">
      <c r="C12" s="12" t="s">
        <v>182</v>
      </c>
      <c r="D12" s="19">
        <v>5</v>
      </c>
      <c r="F12" s="21">
        <v>14205</v>
      </c>
    </row>
    <row r="13" spans="3:6" ht="24.75">
      <c r="C13" s="12" t="s">
        <v>183</v>
      </c>
      <c r="D13" s="19" t="s">
        <v>83</v>
      </c>
      <c r="F13" s="21">
        <v>0</v>
      </c>
    </row>
    <row r="14" spans="3:6" ht="24.75">
      <c r="C14" s="12" t="s">
        <v>164</v>
      </c>
      <c r="D14" s="19"/>
      <c r="F14" s="21">
        <v>0</v>
      </c>
    </row>
    <row r="15" spans="3:6" ht="24.75">
      <c r="C15" s="37" t="s">
        <v>266</v>
      </c>
      <c r="D15" s="19"/>
      <c r="F15" s="21">
        <v>880000</v>
      </c>
    </row>
    <row r="16" spans="3:4" ht="24.75">
      <c r="C16" s="12" t="s">
        <v>184</v>
      </c>
      <c r="D16" s="19"/>
    </row>
    <row r="17" spans="3:6" ht="24.75">
      <c r="C17" s="12" t="s">
        <v>77</v>
      </c>
      <c r="D17" s="19"/>
      <c r="F17" s="144">
        <f>SUM(F9:F16)</f>
        <v>38279844.14</v>
      </c>
    </row>
    <row r="18" spans="2:4" ht="24.75">
      <c r="B18" s="16" t="s">
        <v>78</v>
      </c>
      <c r="D18" s="19"/>
    </row>
    <row r="19" spans="3:6" ht="24.75">
      <c r="C19" s="12" t="s">
        <v>185</v>
      </c>
      <c r="D19" s="19"/>
      <c r="F19" s="21">
        <v>0</v>
      </c>
    </row>
    <row r="20" spans="3:6" ht="24.75">
      <c r="C20" s="12" t="s">
        <v>186</v>
      </c>
      <c r="D20" s="19"/>
      <c r="F20" s="21">
        <v>0</v>
      </c>
    </row>
    <row r="21" spans="3:6" ht="24.75">
      <c r="C21" s="12" t="s">
        <v>187</v>
      </c>
      <c r="D21" s="19"/>
      <c r="F21" s="144">
        <f>SUM(F19:F20)</f>
        <v>0</v>
      </c>
    </row>
    <row r="22" spans="1:6" ht="25.5" thickBot="1">
      <c r="A22" s="16" t="s">
        <v>188</v>
      </c>
      <c r="F22" s="145">
        <f>F17+F21</f>
        <v>38279844.14</v>
      </c>
    </row>
    <row r="23" ht="25.5" thickTop="1"/>
    <row r="26" spans="1:6" ht="24.75">
      <c r="A26" s="41" t="s">
        <v>388</v>
      </c>
      <c r="F26" s="330"/>
    </row>
    <row r="27" spans="1:6" ht="24.75">
      <c r="A27" s="41" t="s">
        <v>264</v>
      </c>
      <c r="F27" s="330"/>
    </row>
    <row r="28" spans="1:6" ht="24.75">
      <c r="A28" s="43" t="s">
        <v>265</v>
      </c>
      <c r="F28" s="330"/>
    </row>
    <row r="29" ht="24.75">
      <c r="A29" s="43"/>
    </row>
    <row r="30" ht="24.75">
      <c r="A30" s="43"/>
    </row>
    <row r="31" spans="1:6" s="71" customFormat="1" ht="23.25">
      <c r="A31" s="71" t="s">
        <v>214</v>
      </c>
      <c r="F31" s="149"/>
    </row>
    <row r="32" spans="1:7" ht="24.75">
      <c r="A32" s="392" t="s">
        <v>37</v>
      </c>
      <c r="B32" s="392"/>
      <c r="C32" s="392"/>
      <c r="D32" s="392"/>
      <c r="E32" s="392"/>
      <c r="F32" s="392"/>
      <c r="G32" s="127"/>
    </row>
    <row r="33" spans="1:7" ht="24.75">
      <c r="A33" s="392" t="s">
        <v>40</v>
      </c>
      <c r="B33" s="392"/>
      <c r="C33" s="392"/>
      <c r="D33" s="392"/>
      <c r="E33" s="392"/>
      <c r="F33" s="392"/>
      <c r="G33" s="127"/>
    </row>
    <row r="34" spans="1:7" ht="24.75">
      <c r="A34" s="401" t="str">
        <f>A3</f>
        <v>ณ วันที่   30  กันยายน  2560</v>
      </c>
      <c r="B34" s="401"/>
      <c r="C34" s="401"/>
      <c r="D34" s="401"/>
      <c r="E34" s="401"/>
      <c r="F34" s="401"/>
      <c r="G34" s="140"/>
    </row>
    <row r="35" spans="1:7" ht="24.75">
      <c r="A35" s="140"/>
      <c r="B35" s="140"/>
      <c r="C35" s="140"/>
      <c r="D35" s="140"/>
      <c r="E35" s="140"/>
      <c r="F35" s="141"/>
      <c r="G35" s="140"/>
    </row>
    <row r="36" spans="4:6" ht="24.75">
      <c r="D36" s="16" t="s">
        <v>56</v>
      </c>
      <c r="F36" s="23"/>
    </row>
    <row r="37" spans="1:6" ht="25.5" thickBot="1">
      <c r="A37" s="16" t="s">
        <v>42</v>
      </c>
      <c r="B37" s="16"/>
      <c r="D37" s="19"/>
      <c r="F37" s="143">
        <f>F6</f>
        <v>17206568</v>
      </c>
    </row>
    <row r="38" spans="1:4" ht="25.5" thickTop="1">
      <c r="A38" s="16" t="s">
        <v>189</v>
      </c>
      <c r="B38" s="16"/>
      <c r="D38" s="19"/>
    </row>
    <row r="39" spans="1:4" ht="24.75">
      <c r="A39" s="16"/>
      <c r="B39" s="16" t="s">
        <v>81</v>
      </c>
      <c r="D39" s="19"/>
    </row>
    <row r="40" spans="3:6" ht="24.75">
      <c r="C40" s="12" t="s">
        <v>79</v>
      </c>
      <c r="D40" s="19">
        <v>7</v>
      </c>
      <c r="F40" s="21">
        <v>21561</v>
      </c>
    </row>
    <row r="41" spans="3:6" ht="24.75">
      <c r="C41" s="12" t="s">
        <v>190</v>
      </c>
      <c r="D41" s="19">
        <v>8</v>
      </c>
      <c r="F41" s="21">
        <v>380000</v>
      </c>
    </row>
    <row r="42" spans="3:6" ht="24.75">
      <c r="C42" s="12" t="s">
        <v>90</v>
      </c>
      <c r="D42" s="19"/>
      <c r="F42" s="21">
        <v>0</v>
      </c>
    </row>
    <row r="43" spans="3:6" ht="24.75">
      <c r="C43" s="12" t="s">
        <v>148</v>
      </c>
      <c r="D43" s="19"/>
      <c r="F43" s="21">
        <v>0</v>
      </c>
    </row>
    <row r="44" spans="3:6" ht="24.75">
      <c r="C44" s="12" t="s">
        <v>191</v>
      </c>
      <c r="D44" s="19">
        <v>9</v>
      </c>
      <c r="F44" s="21">
        <v>1750721.62</v>
      </c>
    </row>
    <row r="45" spans="3:6" ht="24.75">
      <c r="C45" s="12" t="s">
        <v>192</v>
      </c>
      <c r="D45" s="19"/>
      <c r="F45" s="21">
        <v>0</v>
      </c>
    </row>
    <row r="46" spans="3:6" ht="24.75">
      <c r="C46" s="12" t="s">
        <v>193</v>
      </c>
      <c r="D46" s="19"/>
      <c r="F46" s="144">
        <f>SUM(F40:F45)</f>
        <v>2152282.62</v>
      </c>
    </row>
    <row r="47" spans="2:4" ht="24.75">
      <c r="B47" s="16" t="s">
        <v>194</v>
      </c>
      <c r="D47" s="19"/>
    </row>
    <row r="48" spans="2:6" ht="24.75">
      <c r="B48" s="16"/>
      <c r="C48" s="12" t="s">
        <v>195</v>
      </c>
      <c r="D48" s="19"/>
      <c r="F48" s="21">
        <v>0</v>
      </c>
    </row>
    <row r="49" spans="2:6" ht="24.75">
      <c r="B49" s="16"/>
      <c r="C49" s="12" t="s">
        <v>198</v>
      </c>
      <c r="D49" s="19"/>
      <c r="F49" s="142">
        <f>SUM(F48)</f>
        <v>0</v>
      </c>
    </row>
    <row r="50" spans="2:6" ht="24.75">
      <c r="B50" s="16" t="s">
        <v>82</v>
      </c>
      <c r="D50" s="19"/>
      <c r="F50" s="144">
        <f>F46+F49</f>
        <v>2152282.62</v>
      </c>
    </row>
    <row r="51" spans="2:4" ht="24.75">
      <c r="B51" s="16"/>
      <c r="D51" s="19"/>
    </row>
    <row r="52" spans="1:4" ht="24.75">
      <c r="A52" s="16" t="s">
        <v>20</v>
      </c>
      <c r="B52" s="16"/>
      <c r="D52" s="19"/>
    </row>
    <row r="53" spans="2:6" ht="24.75">
      <c r="B53" s="12" t="s">
        <v>20</v>
      </c>
      <c r="D53" s="19">
        <v>10</v>
      </c>
      <c r="F53" s="21">
        <v>18020861.74</v>
      </c>
    </row>
    <row r="54" spans="2:6" ht="24.75">
      <c r="B54" s="12" t="s">
        <v>27</v>
      </c>
      <c r="D54" s="19">
        <v>11</v>
      </c>
      <c r="F54" s="21">
        <v>18106699.78</v>
      </c>
    </row>
    <row r="55" spans="2:6" ht="24.75">
      <c r="B55" s="12" t="s">
        <v>196</v>
      </c>
      <c r="D55" s="19"/>
      <c r="F55" s="144">
        <f>SUM(F53:F54)</f>
        <v>36127561.519999996</v>
      </c>
    </row>
    <row r="56" spans="1:6" ht="25.5" thickBot="1">
      <c r="A56" s="16" t="s">
        <v>197</v>
      </c>
      <c r="D56" s="19"/>
      <c r="F56" s="145">
        <f>F50+F55</f>
        <v>38279844.13999999</v>
      </c>
    </row>
    <row r="57" ht="25.5" thickTop="1"/>
    <row r="58" spans="1:6" ht="24.75">
      <c r="A58" s="41" t="s">
        <v>388</v>
      </c>
      <c r="F58" s="330"/>
    </row>
    <row r="59" spans="1:6" ht="24.75">
      <c r="A59" s="41" t="s">
        <v>264</v>
      </c>
      <c r="F59" s="330"/>
    </row>
    <row r="60" spans="1:6" ht="24.75">
      <c r="A60" s="43" t="s">
        <v>265</v>
      </c>
      <c r="F60" s="330"/>
    </row>
    <row r="61" ht="24.75">
      <c r="A61" s="43"/>
    </row>
    <row r="62" spans="1:6" s="71" customFormat="1" ht="23.25">
      <c r="A62" s="71" t="s">
        <v>214</v>
      </c>
      <c r="F62" s="149"/>
    </row>
  </sheetData>
  <sheetProtection/>
  <mergeCells count="6">
    <mergeCell ref="A1:F1"/>
    <mergeCell ref="A2:F2"/>
    <mergeCell ref="A3:F3"/>
    <mergeCell ref="A32:F32"/>
    <mergeCell ref="A33:F33"/>
    <mergeCell ref="A34:F34"/>
  </mergeCells>
  <printOptions/>
  <pageMargins left="0.58" right="0.43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4"/>
  <sheetViews>
    <sheetView view="pageBreakPreview" zoomScaleSheetLayoutView="100" zoomScalePageLayoutView="0" workbookViewId="0" topLeftCell="A55">
      <selection activeCell="C34" sqref="C34"/>
    </sheetView>
  </sheetViews>
  <sheetFormatPr defaultColWidth="9.140625" defaultRowHeight="21.75"/>
  <cols>
    <col min="1" max="1" width="4.00390625" style="154" customWidth="1"/>
    <col min="2" max="2" width="32.140625" style="154" customWidth="1"/>
    <col min="3" max="3" width="17.00390625" style="154" customWidth="1"/>
    <col min="4" max="4" width="3.57421875" style="154" customWidth="1"/>
    <col min="5" max="5" width="30.140625" style="154" customWidth="1"/>
    <col min="6" max="6" width="17.421875" style="154" customWidth="1"/>
    <col min="7" max="7" width="23.140625" style="154" customWidth="1"/>
    <col min="8" max="8" width="25.00390625" style="154" customWidth="1"/>
    <col min="9" max="10" width="9.140625" style="154" customWidth="1"/>
    <col min="11" max="11" width="26.140625" style="154" customWidth="1"/>
    <col min="12" max="12" width="29.140625" style="154" customWidth="1"/>
    <col min="13" max="13" width="20.57421875" style="154" customWidth="1"/>
    <col min="14" max="14" width="17.57421875" style="154" customWidth="1"/>
    <col min="15" max="15" width="17.140625" style="154" customWidth="1"/>
    <col min="16" max="16" width="21.8515625" style="154" customWidth="1"/>
    <col min="17" max="16384" width="9.140625" style="154" customWidth="1"/>
  </cols>
  <sheetData>
    <row r="1" spans="1:16" ht="36" customHeight="1">
      <c r="A1" s="404" t="s">
        <v>43</v>
      </c>
      <c r="B1" s="404"/>
      <c r="C1" s="404"/>
      <c r="D1" s="404"/>
      <c r="E1" s="404"/>
      <c r="F1" s="404"/>
      <c r="G1" s="177" t="s">
        <v>83</v>
      </c>
      <c r="H1" s="176"/>
      <c r="I1" s="178"/>
      <c r="J1" s="178"/>
      <c r="K1" s="179"/>
      <c r="L1" s="178"/>
      <c r="M1" s="178"/>
      <c r="N1" s="178"/>
      <c r="O1" s="178"/>
      <c r="P1" s="178"/>
    </row>
    <row r="2" spans="1:16" ht="26.25" customHeight="1">
      <c r="A2" s="404" t="s">
        <v>199</v>
      </c>
      <c r="B2" s="404"/>
      <c r="C2" s="404"/>
      <c r="D2" s="404"/>
      <c r="E2" s="404"/>
      <c r="F2" s="404"/>
      <c r="G2" s="180" t="s">
        <v>83</v>
      </c>
      <c r="H2" s="178"/>
      <c r="I2" s="178"/>
      <c r="J2" s="178"/>
      <c r="K2" s="179"/>
      <c r="L2" s="178"/>
      <c r="M2" s="178"/>
      <c r="N2" s="178"/>
      <c r="O2" s="178"/>
      <c r="P2" s="178"/>
    </row>
    <row r="3" spans="1:16" ht="30" customHeight="1">
      <c r="A3" s="404" t="s">
        <v>239</v>
      </c>
      <c r="B3" s="404"/>
      <c r="C3" s="404"/>
      <c r="D3" s="404"/>
      <c r="E3" s="404"/>
      <c r="F3" s="404"/>
      <c r="G3" s="180" t="s">
        <v>83</v>
      </c>
      <c r="H3" s="178"/>
      <c r="I3" s="178"/>
      <c r="J3" s="178"/>
      <c r="K3" s="179"/>
      <c r="L3" s="178"/>
      <c r="M3" s="178" t="s">
        <v>259</v>
      </c>
      <c r="N3" s="178"/>
      <c r="O3" s="178"/>
      <c r="P3" s="178"/>
    </row>
    <row r="4" spans="1:16" ht="30" customHeight="1">
      <c r="A4" s="405" t="s">
        <v>200</v>
      </c>
      <c r="B4" s="405"/>
      <c r="C4" s="405"/>
      <c r="D4" s="405"/>
      <c r="E4" s="405"/>
      <c r="F4" s="405"/>
      <c r="G4" s="178"/>
      <c r="H4" s="178"/>
      <c r="I4" s="180"/>
      <c r="J4" s="178"/>
      <c r="K4" s="179"/>
      <c r="L4" s="178"/>
      <c r="M4" s="178"/>
      <c r="N4" s="178"/>
      <c r="O4" s="178"/>
      <c r="P4" s="178"/>
    </row>
    <row r="5" spans="1:16" s="156" customFormat="1" ht="24.75" customHeight="1">
      <c r="A5" s="406" t="s">
        <v>44</v>
      </c>
      <c r="B5" s="407"/>
      <c r="C5" s="410" t="s">
        <v>202</v>
      </c>
      <c r="D5" s="412" t="s">
        <v>224</v>
      </c>
      <c r="E5" s="412"/>
      <c r="F5" s="412"/>
      <c r="G5" s="181"/>
      <c r="H5" s="181"/>
      <c r="I5" s="181"/>
      <c r="J5" s="181"/>
      <c r="K5" s="182"/>
      <c r="L5" s="181"/>
      <c r="M5" s="183" t="s">
        <v>230</v>
      </c>
      <c r="N5" s="184" t="s">
        <v>231</v>
      </c>
      <c r="O5" s="183" t="s">
        <v>232</v>
      </c>
      <c r="P5" s="183" t="s">
        <v>233</v>
      </c>
    </row>
    <row r="6" spans="1:16" s="156" customFormat="1" ht="24.75" customHeight="1">
      <c r="A6" s="408"/>
      <c r="B6" s="409"/>
      <c r="C6" s="411"/>
      <c r="D6" s="412" t="s">
        <v>201</v>
      </c>
      <c r="E6" s="412"/>
      <c r="F6" s="155" t="s">
        <v>25</v>
      </c>
      <c r="G6" s="181"/>
      <c r="H6" s="182" t="s">
        <v>258</v>
      </c>
      <c r="I6" s="181"/>
      <c r="J6" s="181"/>
      <c r="K6" s="181"/>
      <c r="L6" s="181"/>
      <c r="M6" s="185" t="s">
        <v>234</v>
      </c>
      <c r="N6" s="186" t="s">
        <v>235</v>
      </c>
      <c r="O6" s="185" t="s">
        <v>235</v>
      </c>
      <c r="P6" s="185" t="s">
        <v>236</v>
      </c>
    </row>
    <row r="7" spans="1:16" ht="21" customHeight="1">
      <c r="A7" s="157" t="s">
        <v>45</v>
      </c>
      <c r="B7" s="158" t="s">
        <v>46</v>
      </c>
      <c r="C7" s="150"/>
      <c r="D7" s="159"/>
      <c r="E7" s="160" t="s">
        <v>83</v>
      </c>
      <c r="F7" s="150"/>
      <c r="G7" s="188" t="s">
        <v>83</v>
      </c>
      <c r="H7" s="151"/>
      <c r="I7" s="178"/>
      <c r="J7" s="178"/>
      <c r="K7" s="178"/>
      <c r="L7" s="187" t="s">
        <v>46</v>
      </c>
      <c r="M7" s="150"/>
      <c r="N7" s="189"/>
      <c r="O7" s="150"/>
      <c r="P7" s="150"/>
    </row>
    <row r="8" spans="1:16" ht="21" customHeight="1">
      <c r="A8" s="108"/>
      <c r="B8" s="161" t="s">
        <v>47</v>
      </c>
      <c r="C8" s="152"/>
      <c r="D8" s="162"/>
      <c r="E8" s="163" t="s">
        <v>74</v>
      </c>
      <c r="F8" s="152">
        <f>11003636-245000+407500</f>
        <v>11166136</v>
      </c>
      <c r="G8" s="191" t="s">
        <v>74</v>
      </c>
      <c r="H8" s="151">
        <v>407500</v>
      </c>
      <c r="I8" s="178"/>
      <c r="J8" s="178"/>
      <c r="K8" s="178"/>
      <c r="L8" s="190" t="s">
        <v>47</v>
      </c>
      <c r="M8" s="152"/>
      <c r="N8" s="192"/>
      <c r="O8" s="152"/>
      <c r="P8" s="152"/>
    </row>
    <row r="9" spans="1:16" ht="21" customHeight="1">
      <c r="A9" s="108"/>
      <c r="B9" s="161" t="s">
        <v>48</v>
      </c>
      <c r="C9" s="152">
        <v>4717087</v>
      </c>
      <c r="D9" s="162"/>
      <c r="E9" s="163" t="s">
        <v>83</v>
      </c>
      <c r="F9" s="152"/>
      <c r="G9" s="193" t="s">
        <v>83</v>
      </c>
      <c r="H9" s="151" t="s">
        <v>83</v>
      </c>
      <c r="I9" s="178" t="s">
        <v>83</v>
      </c>
      <c r="J9" s="178"/>
      <c r="K9" s="178"/>
      <c r="L9" s="190" t="s">
        <v>48</v>
      </c>
      <c r="M9" s="152">
        <v>2667087</v>
      </c>
      <c r="N9" s="192">
        <v>2050000</v>
      </c>
      <c r="O9" s="152"/>
      <c r="P9" s="152">
        <f>M9+N9-O9</f>
        <v>4717087</v>
      </c>
    </row>
    <row r="10" spans="1:16" ht="21" customHeight="1">
      <c r="A10" s="108"/>
      <c r="B10" s="161" t="s">
        <v>50</v>
      </c>
      <c r="C10" s="152"/>
      <c r="D10" s="162"/>
      <c r="E10" s="163" t="s">
        <v>20</v>
      </c>
      <c r="F10" s="152">
        <v>2301587</v>
      </c>
      <c r="G10" s="193" t="s">
        <v>20</v>
      </c>
      <c r="H10" s="151"/>
      <c r="I10" s="178"/>
      <c r="J10" s="178"/>
      <c r="K10" s="178"/>
      <c r="L10" s="190" t="s">
        <v>50</v>
      </c>
      <c r="M10" s="152"/>
      <c r="N10" s="192"/>
      <c r="O10" s="152"/>
      <c r="P10" s="152">
        <f>M10+N10-O10</f>
        <v>0</v>
      </c>
    </row>
    <row r="11" spans="1:16" ht="21" customHeight="1">
      <c r="A11" s="108"/>
      <c r="B11" s="161"/>
      <c r="C11" s="152"/>
      <c r="D11" s="162"/>
      <c r="E11" s="163"/>
      <c r="F11" s="152"/>
      <c r="G11" s="193"/>
      <c r="H11" s="151"/>
      <c r="I11" s="178"/>
      <c r="J11" s="178"/>
      <c r="K11" s="178"/>
      <c r="L11" s="190"/>
      <c r="M11" s="152"/>
      <c r="N11" s="192"/>
      <c r="O11" s="152"/>
      <c r="P11" s="152"/>
    </row>
    <row r="12" spans="1:16" ht="21" customHeight="1">
      <c r="A12" s="108" t="s">
        <v>49</v>
      </c>
      <c r="B12" s="161" t="s">
        <v>51</v>
      </c>
      <c r="C12" s="152"/>
      <c r="D12" s="162"/>
      <c r="E12" s="163" t="s">
        <v>27</v>
      </c>
      <c r="F12" s="152"/>
      <c r="G12" s="193" t="s">
        <v>27</v>
      </c>
      <c r="H12" s="151"/>
      <c r="I12" s="178"/>
      <c r="J12" s="178"/>
      <c r="K12" s="178"/>
      <c r="L12" s="190" t="s">
        <v>51</v>
      </c>
      <c r="M12" s="152"/>
      <c r="N12" s="192"/>
      <c r="O12" s="152"/>
      <c r="P12" s="152">
        <f aca="true" t="shared" si="0" ref="P12:P23">M12+N12-O12</f>
        <v>0</v>
      </c>
    </row>
    <row r="13" spans="1:16" ht="21" customHeight="1">
      <c r="A13" s="105"/>
      <c r="B13" s="161" t="s">
        <v>52</v>
      </c>
      <c r="C13" s="152">
        <v>5063076</v>
      </c>
      <c r="D13" s="164"/>
      <c r="E13" s="163"/>
      <c r="F13" s="152"/>
      <c r="G13" s="193"/>
      <c r="H13" s="151"/>
      <c r="I13" s="154" t="s">
        <v>248</v>
      </c>
      <c r="J13" s="178"/>
      <c r="K13" s="178"/>
      <c r="L13" s="190" t="s">
        <v>52</v>
      </c>
      <c r="M13" s="152">
        <v>3342431</v>
      </c>
      <c r="N13" s="152">
        <f>336000+1384645</f>
        <v>1720645</v>
      </c>
      <c r="O13" s="152"/>
      <c r="P13" s="152">
        <f t="shared" si="0"/>
        <v>5063076</v>
      </c>
    </row>
    <row r="14" spans="1:16" ht="21" customHeight="1">
      <c r="A14" s="105"/>
      <c r="B14" s="161" t="s">
        <v>53</v>
      </c>
      <c r="C14" s="152">
        <v>39790</v>
      </c>
      <c r="D14" s="162"/>
      <c r="E14" s="163" t="s">
        <v>204</v>
      </c>
      <c r="F14" s="152"/>
      <c r="G14" s="193" t="s">
        <v>204</v>
      </c>
      <c r="H14" s="151"/>
      <c r="I14" s="154" t="s">
        <v>254</v>
      </c>
      <c r="J14" s="178"/>
      <c r="K14" s="178"/>
      <c r="L14" s="190" t="s">
        <v>53</v>
      </c>
      <c r="M14" s="152">
        <v>39790</v>
      </c>
      <c r="N14" s="152"/>
      <c r="O14" s="152"/>
      <c r="P14" s="152">
        <f t="shared" si="0"/>
        <v>39790</v>
      </c>
    </row>
    <row r="15" spans="1:16" ht="21" customHeight="1">
      <c r="A15" s="105"/>
      <c r="B15" s="161" t="s">
        <v>227</v>
      </c>
      <c r="C15" s="152">
        <v>5497500</v>
      </c>
      <c r="D15" s="164"/>
      <c r="E15" s="163"/>
      <c r="F15" s="152"/>
      <c r="G15" s="193"/>
      <c r="H15" s="151"/>
      <c r="I15" s="178" t="s">
        <v>252</v>
      </c>
      <c r="J15" s="178"/>
      <c r="K15" s="178"/>
      <c r="L15" s="195" t="s">
        <v>237</v>
      </c>
      <c r="M15" s="152">
        <v>5467500</v>
      </c>
      <c r="N15" s="152">
        <v>30000</v>
      </c>
      <c r="O15" s="152"/>
      <c r="P15" s="152">
        <f t="shared" si="0"/>
        <v>5497500</v>
      </c>
    </row>
    <row r="16" spans="1:16" ht="21" customHeight="1">
      <c r="A16" s="105"/>
      <c r="B16" s="161" t="s">
        <v>73</v>
      </c>
      <c r="C16" s="152">
        <v>279100</v>
      </c>
      <c r="D16" s="162"/>
      <c r="E16" s="163" t="s">
        <v>203</v>
      </c>
      <c r="F16" s="152"/>
      <c r="G16" s="193" t="s">
        <v>203</v>
      </c>
      <c r="H16" s="151"/>
      <c r="I16" s="178"/>
      <c r="J16" s="178"/>
      <c r="K16" s="178"/>
      <c r="L16" s="190" t="s">
        <v>73</v>
      </c>
      <c r="M16" s="152">
        <v>279100</v>
      </c>
      <c r="N16" s="152"/>
      <c r="O16" s="152"/>
      <c r="P16" s="152">
        <f t="shared" si="0"/>
        <v>279100</v>
      </c>
    </row>
    <row r="17" spans="1:16" ht="21" customHeight="1">
      <c r="A17" s="105"/>
      <c r="B17" s="161" t="s">
        <v>226</v>
      </c>
      <c r="C17" s="152">
        <v>893750</v>
      </c>
      <c r="D17" s="162"/>
      <c r="E17" s="163" t="s">
        <v>83</v>
      </c>
      <c r="F17" s="152"/>
      <c r="G17" s="193" t="s">
        <v>83</v>
      </c>
      <c r="H17" s="151"/>
      <c r="I17" s="154" t="s">
        <v>255</v>
      </c>
      <c r="J17" s="178"/>
      <c r="K17" s="178"/>
      <c r="L17" s="190" t="s">
        <v>226</v>
      </c>
      <c r="M17" s="152">
        <v>852250</v>
      </c>
      <c r="N17" s="152">
        <v>41500</v>
      </c>
      <c r="O17" s="152"/>
      <c r="P17" s="152">
        <f t="shared" si="0"/>
        <v>893750</v>
      </c>
    </row>
    <row r="18" spans="1:16" ht="21" customHeight="1">
      <c r="A18" s="105"/>
      <c r="B18" s="161" t="s">
        <v>228</v>
      </c>
      <c r="C18" s="152">
        <v>82665</v>
      </c>
      <c r="D18" s="162"/>
      <c r="E18" s="163" t="s">
        <v>24</v>
      </c>
      <c r="F18" s="152">
        <v>3434645</v>
      </c>
      <c r="G18" s="193" t="s">
        <v>24</v>
      </c>
      <c r="H18" s="151"/>
      <c r="I18" s="178"/>
      <c r="J18" s="178"/>
      <c r="K18" s="178"/>
      <c r="L18" s="190" t="s">
        <v>228</v>
      </c>
      <c r="M18" s="152">
        <v>82665</v>
      </c>
      <c r="N18" s="192"/>
      <c r="O18" s="152"/>
      <c r="P18" s="152">
        <f t="shared" si="0"/>
        <v>82665</v>
      </c>
    </row>
    <row r="19" spans="1:16" ht="21" customHeight="1">
      <c r="A19" s="105"/>
      <c r="B19" s="161" t="s">
        <v>95</v>
      </c>
      <c r="C19" s="152">
        <v>329400</v>
      </c>
      <c r="D19" s="164"/>
      <c r="E19" s="163"/>
      <c r="F19" s="152"/>
      <c r="G19" s="188"/>
      <c r="H19" s="151"/>
      <c r="I19" s="178"/>
      <c r="J19" s="178"/>
      <c r="K19" s="178"/>
      <c r="L19" s="190" t="s">
        <v>95</v>
      </c>
      <c r="M19" s="152">
        <v>329400</v>
      </c>
      <c r="N19" s="192"/>
      <c r="O19" s="152"/>
      <c r="P19" s="152">
        <f t="shared" si="0"/>
        <v>329400</v>
      </c>
    </row>
    <row r="20" spans="1:16" ht="21" customHeight="1">
      <c r="A20" s="105"/>
      <c r="B20" s="161" t="s">
        <v>83</v>
      </c>
      <c r="C20" s="152" t="s">
        <v>83</v>
      </c>
      <c r="D20" s="162"/>
      <c r="E20" s="165" t="s">
        <v>83</v>
      </c>
      <c r="F20" s="152"/>
      <c r="G20" s="197" t="s">
        <v>238</v>
      </c>
      <c r="H20" s="151"/>
      <c r="I20" s="178"/>
      <c r="J20" s="178"/>
      <c r="K20" s="178"/>
      <c r="L20" s="178"/>
      <c r="M20" s="152"/>
      <c r="N20" s="152"/>
      <c r="O20" s="198"/>
      <c r="P20" s="152">
        <f t="shared" si="0"/>
        <v>0</v>
      </c>
    </row>
    <row r="21" spans="1:16" ht="21" customHeight="1">
      <c r="A21" s="164"/>
      <c r="B21" s="105"/>
      <c r="C21" s="152"/>
      <c r="D21" s="164"/>
      <c r="E21" s="163"/>
      <c r="F21" s="152"/>
      <c r="G21" s="178"/>
      <c r="H21" s="178"/>
      <c r="I21" s="178"/>
      <c r="J21" s="178"/>
      <c r="K21" s="179"/>
      <c r="L21" s="178"/>
      <c r="M21" s="152"/>
      <c r="N21" s="152"/>
      <c r="O21" s="198"/>
      <c r="P21" s="152">
        <f t="shared" si="0"/>
        <v>0</v>
      </c>
    </row>
    <row r="22" spans="1:16" ht="21" customHeight="1">
      <c r="A22" s="105"/>
      <c r="B22" s="161"/>
      <c r="C22" s="152"/>
      <c r="D22" s="164"/>
      <c r="E22" s="163"/>
      <c r="F22" s="152"/>
      <c r="G22" s="178"/>
      <c r="H22" s="178"/>
      <c r="I22" s="178"/>
      <c r="J22" s="178"/>
      <c r="K22" s="179"/>
      <c r="L22" s="178"/>
      <c r="M22" s="152"/>
      <c r="N22" s="192"/>
      <c r="O22" s="152"/>
      <c r="P22" s="152">
        <f t="shared" si="0"/>
        <v>0</v>
      </c>
    </row>
    <row r="23" spans="1:16" ht="21" customHeight="1">
      <c r="A23" s="105"/>
      <c r="B23" s="105"/>
      <c r="C23" s="153"/>
      <c r="D23" s="164"/>
      <c r="E23" s="163"/>
      <c r="F23" s="153"/>
      <c r="G23" s="196"/>
      <c r="H23" s="196"/>
      <c r="I23" s="178"/>
      <c r="J23" s="178"/>
      <c r="K23" s="179"/>
      <c r="L23" s="178"/>
      <c r="M23" s="153"/>
      <c r="N23" s="199"/>
      <c r="O23" s="153"/>
      <c r="P23" s="153">
        <f t="shared" si="0"/>
        <v>0</v>
      </c>
    </row>
    <row r="24" spans="1:16" ht="23.25" customHeight="1">
      <c r="A24" s="166"/>
      <c r="B24" s="167" t="s">
        <v>26</v>
      </c>
      <c r="C24" s="151">
        <f>SUM(C7:C23)</f>
        <v>16902368</v>
      </c>
      <c r="D24" s="166"/>
      <c r="E24" s="168" t="s">
        <v>26</v>
      </c>
      <c r="F24" s="151">
        <f>SUM(F7:F23)</f>
        <v>16902368</v>
      </c>
      <c r="G24" s="178"/>
      <c r="H24" s="178"/>
      <c r="I24" s="178"/>
      <c r="J24" s="178"/>
      <c r="K24" s="179"/>
      <c r="L24" s="178"/>
      <c r="M24" s="151">
        <f>SUM(M7:M23)</f>
        <v>13060223</v>
      </c>
      <c r="N24" s="151">
        <f>SUM(N7:N23)</f>
        <v>3842145</v>
      </c>
      <c r="O24" s="151">
        <f>SUM(O7:O23)</f>
        <v>0</v>
      </c>
      <c r="P24" s="151">
        <f>SUM(P7:P23)</f>
        <v>16902368</v>
      </c>
    </row>
    <row r="25" spans="1:16" ht="47.25" customHeight="1">
      <c r="A25" s="402" t="s">
        <v>225</v>
      </c>
      <c r="B25" s="402"/>
      <c r="C25" s="402"/>
      <c r="D25" s="402"/>
      <c r="E25" s="402"/>
      <c r="F25" s="402"/>
      <c r="G25" s="175"/>
      <c r="H25" s="178"/>
      <c r="I25" s="413" t="s">
        <v>83</v>
      </c>
      <c r="J25" s="414"/>
      <c r="K25" s="179"/>
      <c r="L25" s="154" t="s">
        <v>248</v>
      </c>
      <c r="M25" s="178"/>
      <c r="N25" s="178"/>
      <c r="O25" s="178"/>
      <c r="P25" s="178"/>
    </row>
    <row r="26" spans="1:16" ht="20.25" customHeight="1">
      <c r="A26" s="402" t="s">
        <v>257</v>
      </c>
      <c r="B26" s="402"/>
      <c r="C26" s="402"/>
      <c r="D26" s="402"/>
      <c r="E26" s="402"/>
      <c r="F26" s="402"/>
      <c r="G26" s="175"/>
      <c r="H26" s="178"/>
      <c r="I26" s="180" t="s">
        <v>83</v>
      </c>
      <c r="J26" s="178"/>
      <c r="K26" s="179"/>
      <c r="M26" s="178"/>
      <c r="N26" s="178"/>
      <c r="O26" s="178"/>
      <c r="P26" s="178"/>
    </row>
    <row r="27" spans="1:12" ht="20.25" customHeight="1">
      <c r="A27" s="403" t="s">
        <v>256</v>
      </c>
      <c r="B27" s="403"/>
      <c r="C27" s="403"/>
      <c r="D27" s="403"/>
      <c r="E27" s="403"/>
      <c r="F27" s="403"/>
      <c r="L27" s="154" t="s">
        <v>249</v>
      </c>
    </row>
    <row r="28" ht="23.25">
      <c r="L28" s="154" t="s">
        <v>250</v>
      </c>
    </row>
    <row r="29" ht="23.25">
      <c r="L29" s="154" t="s">
        <v>251</v>
      </c>
    </row>
    <row r="30" ht="23.25">
      <c r="L30" s="154" t="s">
        <v>252</v>
      </c>
    </row>
    <row r="31" ht="23.25">
      <c r="L31" s="154" t="s">
        <v>253</v>
      </c>
    </row>
    <row r="32" ht="29.25" customHeight="1"/>
    <row r="33" ht="29.25" customHeight="1"/>
    <row r="34" ht="29.25" customHeight="1"/>
    <row r="35" ht="29.25" customHeight="1"/>
    <row r="36" spans="1:16" ht="36" customHeight="1">
      <c r="A36" s="404" t="s">
        <v>43</v>
      </c>
      <c r="B36" s="404"/>
      <c r="C36" s="404"/>
      <c r="D36" s="404"/>
      <c r="E36" s="404"/>
      <c r="F36" s="404"/>
      <c r="G36" s="177" t="s">
        <v>83</v>
      </c>
      <c r="H36" s="176"/>
      <c r="I36" s="178"/>
      <c r="J36" s="178"/>
      <c r="K36" s="179"/>
      <c r="L36" s="178"/>
      <c r="M36" s="178"/>
      <c r="N36" s="178"/>
      <c r="O36" s="178"/>
      <c r="P36" s="178"/>
    </row>
    <row r="37" spans="1:16" ht="26.25" customHeight="1">
      <c r="A37" s="404" t="s">
        <v>199</v>
      </c>
      <c r="B37" s="404"/>
      <c r="C37" s="404"/>
      <c r="D37" s="404"/>
      <c r="E37" s="404"/>
      <c r="F37" s="404"/>
      <c r="G37" s="180" t="s">
        <v>83</v>
      </c>
      <c r="H37" s="178"/>
      <c r="I37" s="178"/>
      <c r="J37" s="178"/>
      <c r="K37" s="179"/>
      <c r="L37" s="178"/>
      <c r="M37" s="178"/>
      <c r="N37" s="178"/>
      <c r="O37" s="178"/>
      <c r="P37" s="178"/>
    </row>
    <row r="38" spans="1:16" ht="30" customHeight="1">
      <c r="A38" s="404" t="s">
        <v>320</v>
      </c>
      <c r="B38" s="404"/>
      <c r="C38" s="404"/>
      <c r="D38" s="404"/>
      <c r="E38" s="404"/>
      <c r="F38" s="404"/>
      <c r="G38" s="180" t="s">
        <v>83</v>
      </c>
      <c r="H38" s="178"/>
      <c r="I38" s="178"/>
      <c r="J38" s="178"/>
      <c r="K38" s="179"/>
      <c r="L38" s="178"/>
      <c r="M38" s="178" t="s">
        <v>340</v>
      </c>
      <c r="N38" s="178"/>
      <c r="O38" s="178"/>
      <c r="P38" s="178"/>
    </row>
    <row r="39" spans="1:16" ht="30" customHeight="1">
      <c r="A39" s="405" t="s">
        <v>200</v>
      </c>
      <c r="B39" s="405"/>
      <c r="C39" s="405"/>
      <c r="D39" s="405"/>
      <c r="E39" s="405"/>
      <c r="F39" s="405"/>
      <c r="G39" s="178"/>
      <c r="H39" s="178"/>
      <c r="I39" s="180"/>
      <c r="J39" s="178"/>
      <c r="K39" s="179"/>
      <c r="L39" s="178"/>
      <c r="M39" s="178"/>
      <c r="N39" s="178"/>
      <c r="O39" s="178"/>
      <c r="P39" s="178"/>
    </row>
    <row r="40" spans="1:16" s="156" customFormat="1" ht="24.75" customHeight="1">
      <c r="A40" s="406" t="s">
        <v>44</v>
      </c>
      <c r="B40" s="407"/>
      <c r="C40" s="410" t="s">
        <v>202</v>
      </c>
      <c r="D40" s="412" t="s">
        <v>224</v>
      </c>
      <c r="E40" s="412"/>
      <c r="F40" s="412"/>
      <c r="G40" s="181"/>
      <c r="H40" s="181"/>
      <c r="I40" s="181"/>
      <c r="J40" s="181"/>
      <c r="K40" s="182"/>
      <c r="L40" s="181"/>
      <c r="M40" s="183" t="s">
        <v>230</v>
      </c>
      <c r="N40" s="184" t="s">
        <v>231</v>
      </c>
      <c r="O40" s="183" t="s">
        <v>232</v>
      </c>
      <c r="P40" s="183" t="s">
        <v>233</v>
      </c>
    </row>
    <row r="41" spans="1:16" s="156" customFormat="1" ht="24.75" customHeight="1">
      <c r="A41" s="408"/>
      <c r="B41" s="409"/>
      <c r="C41" s="411"/>
      <c r="D41" s="412" t="s">
        <v>201</v>
      </c>
      <c r="E41" s="412"/>
      <c r="F41" s="155" t="s">
        <v>25</v>
      </c>
      <c r="G41" s="181"/>
      <c r="H41" s="182" t="s">
        <v>345</v>
      </c>
      <c r="I41" s="181"/>
      <c r="J41" s="181"/>
      <c r="K41" s="181"/>
      <c r="L41" s="181"/>
      <c r="M41" s="185" t="s">
        <v>234</v>
      </c>
      <c r="N41" s="186" t="s">
        <v>235</v>
      </c>
      <c r="O41" s="185" t="s">
        <v>235</v>
      </c>
      <c r="P41" s="185" t="s">
        <v>236</v>
      </c>
    </row>
    <row r="42" spans="1:16" ht="21" customHeight="1">
      <c r="A42" s="157" t="s">
        <v>45</v>
      </c>
      <c r="B42" s="158" t="s">
        <v>46</v>
      </c>
      <c r="C42" s="150"/>
      <c r="D42" s="159"/>
      <c r="E42" s="160" t="s">
        <v>83</v>
      </c>
      <c r="F42" s="150"/>
      <c r="G42" s="188" t="s">
        <v>83</v>
      </c>
      <c r="H42" s="151"/>
      <c r="I42" s="178"/>
      <c r="J42" s="178"/>
      <c r="K42" s="178"/>
      <c r="L42" s="187" t="s">
        <v>46</v>
      </c>
      <c r="M42" s="150"/>
      <c r="N42" s="189"/>
      <c r="O42" s="150"/>
      <c r="P42" s="150"/>
    </row>
    <row r="43" spans="1:16" ht="21" customHeight="1">
      <c r="A43" s="108"/>
      <c r="B43" s="161" t="s">
        <v>47</v>
      </c>
      <c r="C43" s="152"/>
      <c r="D43" s="162"/>
      <c r="E43" s="163" t="s">
        <v>74</v>
      </c>
      <c r="F43" s="152">
        <f>11003636-245000+407500+304200</f>
        <v>11470336</v>
      </c>
      <c r="G43" s="191" t="s">
        <v>74</v>
      </c>
      <c r="H43" s="151">
        <v>304200</v>
      </c>
      <c r="I43" s="178"/>
      <c r="J43" s="178"/>
      <c r="K43" s="178"/>
      <c r="L43" s="190" t="s">
        <v>47</v>
      </c>
      <c r="M43" s="152"/>
      <c r="N43" s="192"/>
      <c r="O43" s="152"/>
      <c r="P43" s="152"/>
    </row>
    <row r="44" spans="1:16" ht="21" customHeight="1">
      <c r="A44" s="108"/>
      <c r="B44" s="161" t="s">
        <v>48</v>
      </c>
      <c r="C44" s="152">
        <v>4717087</v>
      </c>
      <c r="D44" s="162"/>
      <c r="E44" s="163" t="s">
        <v>83</v>
      </c>
      <c r="F44" s="152"/>
      <c r="G44" s="193" t="s">
        <v>83</v>
      </c>
      <c r="H44" s="151" t="s">
        <v>83</v>
      </c>
      <c r="I44" s="178" t="s">
        <v>83</v>
      </c>
      <c r="J44" s="178"/>
      <c r="K44" s="178"/>
      <c r="L44" s="190" t="s">
        <v>48</v>
      </c>
      <c r="M44" s="152">
        <f>P9</f>
        <v>4717087</v>
      </c>
      <c r="N44" s="192"/>
      <c r="O44" s="152"/>
      <c r="P44" s="152">
        <f>M44+N44-O44</f>
        <v>4717087</v>
      </c>
    </row>
    <row r="45" spans="1:16" ht="21" customHeight="1">
      <c r="A45" s="108"/>
      <c r="B45" s="161" t="s">
        <v>50</v>
      </c>
      <c r="C45" s="152"/>
      <c r="D45" s="162"/>
      <c r="E45" s="163" t="s">
        <v>20</v>
      </c>
      <c r="F45" s="152">
        <v>2301587</v>
      </c>
      <c r="G45" s="193" t="s">
        <v>20</v>
      </c>
      <c r="H45" s="151"/>
      <c r="I45" s="178"/>
      <c r="J45" s="178"/>
      <c r="K45" s="178"/>
      <c r="L45" s="190" t="s">
        <v>50</v>
      </c>
      <c r="M45" s="152">
        <f aca="true" t="shared" si="1" ref="M45:M54">P10</f>
        <v>0</v>
      </c>
      <c r="N45" s="192"/>
      <c r="O45" s="152"/>
      <c r="P45" s="152">
        <f>M45+N45-O45</f>
        <v>0</v>
      </c>
    </row>
    <row r="46" spans="1:16" ht="21" customHeight="1">
      <c r="A46" s="108"/>
      <c r="B46" s="161"/>
      <c r="C46" s="152"/>
      <c r="D46" s="162"/>
      <c r="E46" s="163"/>
      <c r="F46" s="152"/>
      <c r="G46" s="193"/>
      <c r="H46" s="151"/>
      <c r="I46" s="178"/>
      <c r="J46" s="178"/>
      <c r="K46" s="178"/>
      <c r="L46" s="190"/>
      <c r="M46" s="152">
        <f t="shared" si="1"/>
        <v>0</v>
      </c>
      <c r="N46" s="192"/>
      <c r="O46" s="152"/>
      <c r="P46" s="152"/>
    </row>
    <row r="47" spans="1:16" ht="21" customHeight="1">
      <c r="A47" s="108" t="s">
        <v>49</v>
      </c>
      <c r="B47" s="161" t="s">
        <v>51</v>
      </c>
      <c r="C47" s="152"/>
      <c r="D47" s="162"/>
      <c r="E47" s="163" t="s">
        <v>27</v>
      </c>
      <c r="F47" s="152"/>
      <c r="G47" s="193" t="s">
        <v>27</v>
      </c>
      <c r="H47" s="151"/>
      <c r="I47" s="178"/>
      <c r="J47" s="178"/>
      <c r="K47" s="178"/>
      <c r="L47" s="190" t="s">
        <v>51</v>
      </c>
      <c r="M47" s="152">
        <f t="shared" si="1"/>
        <v>0</v>
      </c>
      <c r="N47" s="192"/>
      <c r="O47" s="152"/>
      <c r="P47" s="152">
        <f aca="true" t="shared" si="2" ref="P47:P58">M47+N47-O47</f>
        <v>0</v>
      </c>
    </row>
    <row r="48" spans="1:16" ht="21" customHeight="1">
      <c r="A48" s="105"/>
      <c r="B48" s="161" t="s">
        <v>52</v>
      </c>
      <c r="C48" s="152">
        <f>5063076+266200</f>
        <v>5329276</v>
      </c>
      <c r="D48" s="164"/>
      <c r="E48" s="163"/>
      <c r="F48" s="152"/>
      <c r="G48" s="193"/>
      <c r="H48" s="151"/>
      <c r="J48" s="178"/>
      <c r="K48" s="178" t="s">
        <v>342</v>
      </c>
      <c r="L48" s="190" t="s">
        <v>52</v>
      </c>
      <c r="M48" s="152">
        <f t="shared" si="1"/>
        <v>5063076</v>
      </c>
      <c r="N48" s="192">
        <v>266200</v>
      </c>
      <c r="O48" s="152"/>
      <c r="P48" s="152">
        <f t="shared" si="2"/>
        <v>5329276</v>
      </c>
    </row>
    <row r="49" spans="1:16" ht="21" customHeight="1">
      <c r="A49" s="105"/>
      <c r="B49" s="161" t="s">
        <v>53</v>
      </c>
      <c r="C49" s="152">
        <v>39790</v>
      </c>
      <c r="D49" s="162"/>
      <c r="E49" s="163" t="s">
        <v>204</v>
      </c>
      <c r="F49" s="152"/>
      <c r="G49" s="193" t="s">
        <v>204</v>
      </c>
      <c r="H49" s="151"/>
      <c r="J49" s="178"/>
      <c r="K49" s="178"/>
      <c r="L49" s="190" t="s">
        <v>53</v>
      </c>
      <c r="M49" s="152">
        <f t="shared" si="1"/>
        <v>39790</v>
      </c>
      <c r="N49" s="194"/>
      <c r="O49" s="152"/>
      <c r="P49" s="152">
        <f t="shared" si="2"/>
        <v>39790</v>
      </c>
    </row>
    <row r="50" spans="1:16" ht="21" customHeight="1">
      <c r="A50" s="105"/>
      <c r="B50" s="161" t="s">
        <v>227</v>
      </c>
      <c r="C50" s="152">
        <f>5497500+15000</f>
        <v>5512500</v>
      </c>
      <c r="D50" s="164"/>
      <c r="E50" s="163"/>
      <c r="F50" s="152"/>
      <c r="G50" s="193"/>
      <c r="H50" s="151"/>
      <c r="I50" s="178"/>
      <c r="J50" s="178"/>
      <c r="K50" s="178"/>
      <c r="L50" s="195" t="s">
        <v>237</v>
      </c>
      <c r="M50" s="152">
        <f t="shared" si="1"/>
        <v>5497500</v>
      </c>
      <c r="N50" s="192">
        <v>15000</v>
      </c>
      <c r="O50" s="152"/>
      <c r="P50" s="152">
        <f t="shared" si="2"/>
        <v>5512500</v>
      </c>
    </row>
    <row r="51" spans="1:16" ht="21" customHeight="1">
      <c r="A51" s="105"/>
      <c r="B51" s="161" t="s">
        <v>73</v>
      </c>
      <c r="C51" s="152">
        <v>279100</v>
      </c>
      <c r="D51" s="162"/>
      <c r="E51" s="163" t="s">
        <v>203</v>
      </c>
      <c r="F51" s="152"/>
      <c r="G51" s="193" t="s">
        <v>203</v>
      </c>
      <c r="H51" s="151"/>
      <c r="I51" s="178"/>
      <c r="J51" s="178"/>
      <c r="K51" s="178"/>
      <c r="L51" s="190" t="s">
        <v>73</v>
      </c>
      <c r="M51" s="152">
        <f t="shared" si="1"/>
        <v>279100</v>
      </c>
      <c r="N51" s="192"/>
      <c r="O51" s="152"/>
      <c r="P51" s="152">
        <f t="shared" si="2"/>
        <v>279100</v>
      </c>
    </row>
    <row r="52" spans="1:16" ht="21" customHeight="1">
      <c r="A52" s="105"/>
      <c r="B52" s="161" t="s">
        <v>226</v>
      </c>
      <c r="C52" s="152">
        <f>893750+23000</f>
        <v>916750</v>
      </c>
      <c r="D52" s="162"/>
      <c r="E52" s="163" t="s">
        <v>83</v>
      </c>
      <c r="F52" s="152"/>
      <c r="G52" s="193" t="s">
        <v>83</v>
      </c>
      <c r="H52" s="151"/>
      <c r="J52" s="178"/>
      <c r="K52" s="178"/>
      <c r="L52" s="190" t="s">
        <v>226</v>
      </c>
      <c r="M52" s="152">
        <f t="shared" si="1"/>
        <v>893750</v>
      </c>
      <c r="N52" s="192">
        <v>23000</v>
      </c>
      <c r="O52" s="152"/>
      <c r="P52" s="152">
        <f t="shared" si="2"/>
        <v>916750</v>
      </c>
    </row>
    <row r="53" spans="1:16" ht="21" customHeight="1">
      <c r="A53" s="105"/>
      <c r="B53" s="161" t="s">
        <v>228</v>
      </c>
      <c r="C53" s="152">
        <v>82665</v>
      </c>
      <c r="D53" s="162"/>
      <c r="E53" s="163" t="s">
        <v>24</v>
      </c>
      <c r="F53" s="152">
        <v>3434645</v>
      </c>
      <c r="G53" s="193" t="s">
        <v>24</v>
      </c>
      <c r="H53" s="151"/>
      <c r="I53" s="178"/>
      <c r="J53" s="178"/>
      <c r="K53" s="178"/>
      <c r="L53" s="190" t="s">
        <v>228</v>
      </c>
      <c r="M53" s="152">
        <f t="shared" si="1"/>
        <v>82665</v>
      </c>
      <c r="N53" s="192"/>
      <c r="O53" s="152"/>
      <c r="P53" s="152">
        <f t="shared" si="2"/>
        <v>82665</v>
      </c>
    </row>
    <row r="54" spans="1:16" ht="21" customHeight="1">
      <c r="A54" s="105"/>
      <c r="B54" s="161" t="s">
        <v>95</v>
      </c>
      <c r="C54" s="152">
        <v>329400</v>
      </c>
      <c r="D54" s="164"/>
      <c r="E54" s="163"/>
      <c r="F54" s="152"/>
      <c r="G54" s="188"/>
      <c r="H54" s="151"/>
      <c r="I54" s="178"/>
      <c r="J54" s="178"/>
      <c r="K54" s="178"/>
      <c r="L54" s="190" t="s">
        <v>95</v>
      </c>
      <c r="M54" s="152">
        <f t="shared" si="1"/>
        <v>329400</v>
      </c>
      <c r="N54" s="192"/>
      <c r="O54" s="152"/>
      <c r="P54" s="152">
        <f t="shared" si="2"/>
        <v>329400</v>
      </c>
    </row>
    <row r="55" spans="1:16" ht="21" customHeight="1">
      <c r="A55" s="105"/>
      <c r="B55" s="161" t="s">
        <v>83</v>
      </c>
      <c r="C55" s="152" t="s">
        <v>83</v>
      </c>
      <c r="D55" s="162"/>
      <c r="E55" s="165" t="s">
        <v>83</v>
      </c>
      <c r="F55" s="152"/>
      <c r="G55" s="197" t="s">
        <v>238</v>
      </c>
      <c r="H55" s="151"/>
      <c r="I55" s="178"/>
      <c r="J55" s="178"/>
      <c r="K55" s="178"/>
      <c r="L55" s="178"/>
      <c r="M55" s="152"/>
      <c r="N55" s="152"/>
      <c r="O55" s="198"/>
      <c r="P55" s="152">
        <f t="shared" si="2"/>
        <v>0</v>
      </c>
    </row>
    <row r="56" spans="1:16" ht="21" customHeight="1">
      <c r="A56" s="164"/>
      <c r="B56" s="105"/>
      <c r="C56" s="152"/>
      <c r="D56" s="164"/>
      <c r="E56" s="163"/>
      <c r="F56" s="152"/>
      <c r="G56" s="178"/>
      <c r="H56" s="178"/>
      <c r="I56" s="178"/>
      <c r="J56" s="178"/>
      <c r="K56" s="179"/>
      <c r="L56" s="178"/>
      <c r="M56" s="152"/>
      <c r="N56" s="152"/>
      <c r="O56" s="198"/>
      <c r="P56" s="152">
        <f t="shared" si="2"/>
        <v>0</v>
      </c>
    </row>
    <row r="57" spans="1:16" ht="21" customHeight="1">
      <c r="A57" s="105"/>
      <c r="B57" s="161"/>
      <c r="C57" s="152"/>
      <c r="D57" s="164"/>
      <c r="E57" s="163"/>
      <c r="F57" s="152"/>
      <c r="G57" s="178"/>
      <c r="H57" s="178"/>
      <c r="I57" s="178"/>
      <c r="J57" s="178"/>
      <c r="K57" s="179"/>
      <c r="L57" s="178"/>
      <c r="M57" s="152"/>
      <c r="N57" s="192"/>
      <c r="O57" s="152"/>
      <c r="P57" s="152">
        <f t="shared" si="2"/>
        <v>0</v>
      </c>
    </row>
    <row r="58" spans="1:16" ht="21" customHeight="1">
      <c r="A58" s="105"/>
      <c r="B58" s="105"/>
      <c r="C58" s="153"/>
      <c r="D58" s="164"/>
      <c r="E58" s="163"/>
      <c r="F58" s="153"/>
      <c r="G58" s="344" t="s">
        <v>341</v>
      </c>
      <c r="H58" s="344">
        <f>SUM(C48:C54)</f>
        <v>12489481</v>
      </c>
      <c r="I58" s="178"/>
      <c r="J58" s="178"/>
      <c r="K58" s="179"/>
      <c r="L58" s="178"/>
      <c r="M58" s="153"/>
      <c r="N58" s="199"/>
      <c r="O58" s="153"/>
      <c r="P58" s="153">
        <f t="shared" si="2"/>
        <v>0</v>
      </c>
    </row>
    <row r="59" spans="1:16" ht="23.25" customHeight="1">
      <c r="A59" s="166"/>
      <c r="B59" s="167" t="s">
        <v>26</v>
      </c>
      <c r="C59" s="151">
        <f>SUM(C42:C58)</f>
        <v>17206568</v>
      </c>
      <c r="D59" s="166"/>
      <c r="E59" s="168" t="s">
        <v>26</v>
      </c>
      <c r="F59" s="151">
        <f>SUM(F42:F58)</f>
        <v>17206568</v>
      </c>
      <c r="G59" s="178"/>
      <c r="H59" s="178"/>
      <c r="I59" s="178"/>
      <c r="J59" s="178"/>
      <c r="K59" s="179"/>
      <c r="L59" s="178"/>
      <c r="M59" s="151">
        <f>SUM(M42:M58)</f>
        <v>16902368</v>
      </c>
      <c r="N59" s="151">
        <f>SUM(N42:N58)</f>
        <v>304200</v>
      </c>
      <c r="O59" s="151">
        <f>SUM(O42:O58)</f>
        <v>0</v>
      </c>
      <c r="P59" s="151">
        <f>SUM(P42:P58)</f>
        <v>17206568</v>
      </c>
    </row>
    <row r="60" spans="1:16" ht="47.25" customHeight="1">
      <c r="A60" s="402" t="s">
        <v>389</v>
      </c>
      <c r="B60" s="402"/>
      <c r="C60" s="402"/>
      <c r="D60" s="402"/>
      <c r="E60" s="402"/>
      <c r="F60" s="402"/>
      <c r="G60" s="178"/>
      <c r="H60" s="178"/>
      <c r="I60" s="390"/>
      <c r="J60" s="391"/>
      <c r="K60" s="179"/>
      <c r="M60" s="178"/>
      <c r="N60" s="178"/>
      <c r="O60" s="178"/>
      <c r="P60" s="178"/>
    </row>
    <row r="61" spans="1:16" ht="20.25" customHeight="1">
      <c r="A61" s="402" t="s">
        <v>257</v>
      </c>
      <c r="B61" s="402"/>
      <c r="C61" s="402"/>
      <c r="D61" s="402"/>
      <c r="E61" s="402"/>
      <c r="F61" s="402"/>
      <c r="G61" s="175"/>
      <c r="H61" s="178"/>
      <c r="I61" s="180" t="s">
        <v>83</v>
      </c>
      <c r="J61" s="178"/>
      <c r="K61" s="179"/>
      <c r="M61" s="178"/>
      <c r="N61" s="178"/>
      <c r="O61" s="178"/>
      <c r="P61" s="178"/>
    </row>
    <row r="62" spans="1:6" ht="20.25" customHeight="1">
      <c r="A62" s="403" t="s">
        <v>256</v>
      </c>
      <c r="B62" s="403"/>
      <c r="C62" s="403"/>
      <c r="D62" s="403"/>
      <c r="E62" s="403"/>
      <c r="F62" s="403"/>
    </row>
    <row r="63" ht="23.25">
      <c r="L63" s="154" t="s">
        <v>343</v>
      </c>
    </row>
    <row r="64" ht="23.25">
      <c r="L64" s="154" t="s">
        <v>344</v>
      </c>
    </row>
  </sheetData>
  <sheetProtection/>
  <mergeCells count="23">
    <mergeCell ref="A1:F1"/>
    <mergeCell ref="A2:F2"/>
    <mergeCell ref="A3:F3"/>
    <mergeCell ref="A4:F4"/>
    <mergeCell ref="A5:B6"/>
    <mergeCell ref="C5:C6"/>
    <mergeCell ref="D41:E41"/>
    <mergeCell ref="D5:F5"/>
    <mergeCell ref="D6:E6"/>
    <mergeCell ref="A25:F25"/>
    <mergeCell ref="I25:J25"/>
    <mergeCell ref="A26:F26"/>
    <mergeCell ref="A27:F27"/>
    <mergeCell ref="A60:F60"/>
    <mergeCell ref="A61:F61"/>
    <mergeCell ref="A62:F62"/>
    <mergeCell ref="A36:F36"/>
    <mergeCell ref="A37:F37"/>
    <mergeCell ref="A38:F38"/>
    <mergeCell ref="A39:F39"/>
    <mergeCell ref="A40:B41"/>
    <mergeCell ref="C40:C41"/>
    <mergeCell ref="D40:F40"/>
  </mergeCells>
  <printOptions horizontalCentered="1"/>
  <pageMargins left="0.4330708661417323" right="0.31496062992125984" top="0.2362204724409449" bottom="0.15748031496062992" header="0.5118110236220472" footer="0.1574803149606299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9"/>
  <sheetViews>
    <sheetView showGridLines="0" view="pageBreakPreview" zoomScaleSheetLayoutView="100" zoomScalePageLayoutView="0" workbookViewId="0" topLeftCell="A1">
      <selection activeCell="E10" sqref="E10"/>
    </sheetView>
  </sheetViews>
  <sheetFormatPr defaultColWidth="9.140625" defaultRowHeight="21.75"/>
  <cols>
    <col min="1" max="1" width="5.8515625" style="348" customWidth="1"/>
    <col min="2" max="2" width="2.7109375" style="348" customWidth="1"/>
    <col min="3" max="3" width="10.140625" style="348" customWidth="1"/>
    <col min="4" max="4" width="24.140625" style="348" customWidth="1"/>
    <col min="5" max="5" width="11.8515625" style="348" customWidth="1"/>
    <col min="6" max="6" width="12.8515625" style="348" customWidth="1"/>
    <col min="7" max="7" width="17.421875" style="348" customWidth="1"/>
    <col min="8" max="8" width="17.00390625" style="368" customWidth="1"/>
    <col min="9" max="9" width="9.140625" style="348" customWidth="1"/>
    <col min="10" max="10" width="11.57421875" style="348" bestFit="1" customWidth="1"/>
    <col min="11" max="16384" width="9.140625" style="348" customWidth="1"/>
  </cols>
  <sheetData>
    <row r="1" spans="1:9" s="346" customFormat="1" ht="24.75" customHeight="1">
      <c r="A1" s="404" t="s">
        <v>6</v>
      </c>
      <c r="B1" s="404"/>
      <c r="C1" s="404"/>
      <c r="D1" s="404"/>
      <c r="E1" s="404"/>
      <c r="F1" s="404"/>
      <c r="G1" s="404"/>
      <c r="H1" s="404"/>
      <c r="I1" s="345"/>
    </row>
    <row r="2" spans="1:8" s="346" customFormat="1" ht="22.5" customHeight="1">
      <c r="A2" s="404" t="s">
        <v>199</v>
      </c>
      <c r="B2" s="404"/>
      <c r="C2" s="404"/>
      <c r="D2" s="404"/>
      <c r="E2" s="404"/>
      <c r="F2" s="404"/>
      <c r="G2" s="404"/>
      <c r="H2" s="404"/>
    </row>
    <row r="3" spans="1:8" s="346" customFormat="1" ht="24.75" customHeight="1">
      <c r="A3" s="404" t="s">
        <v>320</v>
      </c>
      <c r="B3" s="404"/>
      <c r="C3" s="404"/>
      <c r="D3" s="404"/>
      <c r="E3" s="404"/>
      <c r="F3" s="404"/>
      <c r="G3" s="404"/>
      <c r="H3" s="404"/>
    </row>
    <row r="4" spans="1:256" ht="27.75" customHeight="1">
      <c r="A4" s="110" t="s">
        <v>348</v>
      </c>
      <c r="B4" s="331"/>
      <c r="C4" s="331"/>
      <c r="D4" s="331"/>
      <c r="E4" s="331"/>
      <c r="F4" s="331"/>
      <c r="G4" s="331"/>
      <c r="H4" s="347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  <c r="CZ4" s="331"/>
      <c r="DA4" s="331"/>
      <c r="DB4" s="331"/>
      <c r="DC4" s="331"/>
      <c r="DD4" s="331"/>
      <c r="DE4" s="331"/>
      <c r="DF4" s="331"/>
      <c r="DG4" s="331"/>
      <c r="DH4" s="331"/>
      <c r="DI4" s="331"/>
      <c r="DJ4" s="331"/>
      <c r="DK4" s="331"/>
      <c r="DL4" s="331"/>
      <c r="DM4" s="331"/>
      <c r="DN4" s="331"/>
      <c r="DO4" s="331"/>
      <c r="DP4" s="331"/>
      <c r="DQ4" s="331"/>
      <c r="DR4" s="331"/>
      <c r="DS4" s="331"/>
      <c r="DT4" s="331"/>
      <c r="DU4" s="331"/>
      <c r="DV4" s="331"/>
      <c r="DW4" s="331"/>
      <c r="DX4" s="331"/>
      <c r="DY4" s="331"/>
      <c r="DZ4" s="331"/>
      <c r="EA4" s="331"/>
      <c r="EB4" s="331"/>
      <c r="EC4" s="331"/>
      <c r="ED4" s="331"/>
      <c r="EE4" s="331"/>
      <c r="EF4" s="331"/>
      <c r="EG4" s="331"/>
      <c r="EH4" s="331"/>
      <c r="EI4" s="331"/>
      <c r="EJ4" s="331"/>
      <c r="EK4" s="331"/>
      <c r="EL4" s="331"/>
      <c r="EM4" s="331"/>
      <c r="EN4" s="331"/>
      <c r="EO4" s="331"/>
      <c r="EP4" s="331"/>
      <c r="EQ4" s="331"/>
      <c r="ER4" s="331"/>
      <c r="ES4" s="331"/>
      <c r="ET4" s="331"/>
      <c r="EU4" s="331"/>
      <c r="EV4" s="331"/>
      <c r="EW4" s="331"/>
      <c r="EX4" s="331"/>
      <c r="EY4" s="331"/>
      <c r="EZ4" s="331"/>
      <c r="FA4" s="331"/>
      <c r="FB4" s="331"/>
      <c r="FC4" s="331"/>
      <c r="FD4" s="331"/>
      <c r="FE4" s="331"/>
      <c r="FF4" s="331"/>
      <c r="FG4" s="331"/>
      <c r="FH4" s="331"/>
      <c r="FI4" s="331"/>
      <c r="FJ4" s="331"/>
      <c r="FK4" s="331"/>
      <c r="FL4" s="331"/>
      <c r="FM4" s="331"/>
      <c r="FN4" s="331"/>
      <c r="FO4" s="331"/>
      <c r="FP4" s="331"/>
      <c r="FQ4" s="331"/>
      <c r="FR4" s="331"/>
      <c r="FS4" s="331"/>
      <c r="FT4" s="331"/>
      <c r="FU4" s="331"/>
      <c r="FV4" s="331"/>
      <c r="FW4" s="331"/>
      <c r="FX4" s="331"/>
      <c r="FY4" s="331"/>
      <c r="FZ4" s="331"/>
      <c r="GA4" s="331"/>
      <c r="GB4" s="331"/>
      <c r="GC4" s="331"/>
      <c r="GD4" s="331"/>
      <c r="GE4" s="331"/>
      <c r="GF4" s="331"/>
      <c r="GG4" s="331"/>
      <c r="GH4" s="331"/>
      <c r="GI4" s="331"/>
      <c r="GJ4" s="331"/>
      <c r="GK4" s="331"/>
      <c r="GL4" s="331"/>
      <c r="GM4" s="331"/>
      <c r="GN4" s="331"/>
      <c r="GO4" s="331"/>
      <c r="GP4" s="331"/>
      <c r="GQ4" s="331"/>
      <c r="GR4" s="331"/>
      <c r="GS4" s="331"/>
      <c r="GT4" s="331"/>
      <c r="GU4" s="331"/>
      <c r="GV4" s="331"/>
      <c r="GW4" s="331"/>
      <c r="GX4" s="331"/>
      <c r="GY4" s="331"/>
      <c r="GZ4" s="331"/>
      <c r="HA4" s="331"/>
      <c r="HB4" s="331"/>
      <c r="HC4" s="331"/>
      <c r="HD4" s="331"/>
      <c r="HE4" s="331"/>
      <c r="HF4" s="331"/>
      <c r="HG4" s="331"/>
      <c r="HH4" s="331"/>
      <c r="HI4" s="331"/>
      <c r="HJ4" s="331"/>
      <c r="HK4" s="331"/>
      <c r="HL4" s="331"/>
      <c r="HM4" s="331"/>
      <c r="HN4" s="331"/>
      <c r="HO4" s="331"/>
      <c r="HP4" s="331"/>
      <c r="HQ4" s="331"/>
      <c r="HR4" s="331"/>
      <c r="HS4" s="331"/>
      <c r="HT4" s="331"/>
      <c r="HU4" s="331"/>
      <c r="HV4" s="331"/>
      <c r="HW4" s="331"/>
      <c r="HX4" s="331"/>
      <c r="HY4" s="331"/>
      <c r="HZ4" s="331"/>
      <c r="IA4" s="331"/>
      <c r="IB4" s="331"/>
      <c r="IC4" s="331"/>
      <c r="ID4" s="331"/>
      <c r="IE4" s="331"/>
      <c r="IF4" s="331"/>
      <c r="IG4" s="331"/>
      <c r="IH4" s="331"/>
      <c r="II4" s="331"/>
      <c r="IJ4" s="331"/>
      <c r="IK4" s="331"/>
      <c r="IL4" s="331"/>
      <c r="IM4" s="331"/>
      <c r="IN4" s="331"/>
      <c r="IO4" s="331"/>
      <c r="IP4" s="331"/>
      <c r="IQ4" s="331"/>
      <c r="IR4" s="331"/>
      <c r="IS4" s="331"/>
      <c r="IT4" s="331"/>
      <c r="IU4" s="331"/>
      <c r="IV4" s="331"/>
    </row>
    <row r="5" spans="1:8" s="63" customFormat="1" ht="24.75">
      <c r="A5" s="349"/>
      <c r="B5" s="59"/>
      <c r="C5" s="59" t="s">
        <v>10</v>
      </c>
      <c r="D5" s="59"/>
      <c r="E5" s="59"/>
      <c r="F5" s="59"/>
      <c r="G5" s="59"/>
      <c r="H5" s="350">
        <v>660</v>
      </c>
    </row>
    <row r="6" spans="1:8" s="63" customFormat="1" ht="24.75">
      <c r="A6" s="349"/>
      <c r="B6" s="59"/>
      <c r="C6" s="59" t="s">
        <v>349</v>
      </c>
      <c r="D6" s="59"/>
      <c r="E6" s="59"/>
      <c r="F6" s="59"/>
      <c r="G6" s="59"/>
      <c r="H6" s="351">
        <v>11823231.56</v>
      </c>
    </row>
    <row r="7" spans="1:8" s="63" customFormat="1" ht="24.75">
      <c r="A7" s="349"/>
      <c r="B7" s="59"/>
      <c r="C7" s="59" t="s">
        <v>350</v>
      </c>
      <c r="D7" s="59"/>
      <c r="E7" s="59"/>
      <c r="F7" s="59"/>
      <c r="G7" s="59"/>
      <c r="H7" s="351">
        <v>448029.36</v>
      </c>
    </row>
    <row r="8" spans="1:8" s="63" customFormat="1" ht="24.75">
      <c r="A8" s="349"/>
      <c r="B8" s="59"/>
      <c r="C8" s="59" t="s">
        <v>351</v>
      </c>
      <c r="D8" s="59"/>
      <c r="E8" s="59"/>
      <c r="F8" s="59"/>
      <c r="G8" s="59"/>
      <c r="H8" s="351">
        <v>6824313.71</v>
      </c>
    </row>
    <row r="9" spans="1:8" s="63" customFormat="1" ht="24.75">
      <c r="A9" s="349"/>
      <c r="B9" s="59"/>
      <c r="C9" s="59" t="s">
        <v>352</v>
      </c>
      <c r="D9" s="59"/>
      <c r="E9" s="59"/>
      <c r="F9" s="59"/>
      <c r="G9" s="59"/>
      <c r="H9" s="351">
        <v>12146826.14</v>
      </c>
    </row>
    <row r="10" spans="1:8" s="63" customFormat="1" ht="24.75">
      <c r="A10" s="349"/>
      <c r="B10" s="59"/>
      <c r="C10" s="59" t="s">
        <v>353</v>
      </c>
      <c r="D10" s="59"/>
      <c r="E10" s="59"/>
      <c r="F10" s="59"/>
      <c r="G10" s="59"/>
      <c r="H10" s="351">
        <v>2706273.79</v>
      </c>
    </row>
    <row r="11" spans="1:8" s="63" customFormat="1" ht="24.75">
      <c r="A11" s="349"/>
      <c r="B11" s="59"/>
      <c r="C11" s="59" t="s">
        <v>354</v>
      </c>
      <c r="D11" s="59"/>
      <c r="E11" s="59"/>
      <c r="F11" s="59"/>
      <c r="G11" s="59"/>
      <c r="H11" s="351">
        <v>3415504.58</v>
      </c>
    </row>
    <row r="12" spans="1:8" ht="27.75" customHeight="1" thickBot="1">
      <c r="A12" s="59"/>
      <c r="C12" s="59" t="s">
        <v>26</v>
      </c>
      <c r="D12" s="59"/>
      <c r="E12" s="59"/>
      <c r="F12" s="59"/>
      <c r="G12" s="59"/>
      <c r="H12" s="352">
        <f>SUM(H5:H11)</f>
        <v>37364839.14</v>
      </c>
    </row>
    <row r="13" spans="1:8" ht="29.25" customHeight="1" thickTop="1">
      <c r="A13" s="110" t="s">
        <v>355</v>
      </c>
      <c r="B13" s="59"/>
      <c r="C13" s="59"/>
      <c r="D13" s="59"/>
      <c r="E13" s="59"/>
      <c r="F13" s="59"/>
      <c r="G13" s="59"/>
      <c r="H13" s="353"/>
    </row>
    <row r="14" spans="1:8" ht="29.25" customHeight="1">
      <c r="A14" s="110"/>
      <c r="B14" s="59"/>
      <c r="C14" s="59" t="s">
        <v>379</v>
      </c>
      <c r="D14" s="59"/>
      <c r="E14" s="59"/>
      <c r="F14" s="59"/>
      <c r="G14" s="59"/>
      <c r="H14" s="353">
        <v>20800</v>
      </c>
    </row>
    <row r="15" spans="1:8" ht="27.75" customHeight="1">
      <c r="A15" s="59"/>
      <c r="C15" s="59"/>
      <c r="D15" s="59"/>
      <c r="E15" s="59"/>
      <c r="F15" s="59"/>
      <c r="G15" s="59"/>
      <c r="H15" s="353"/>
    </row>
    <row r="16" spans="1:8" ht="27.75" customHeight="1">
      <c r="A16" s="59"/>
      <c r="C16" s="59"/>
      <c r="D16" s="59"/>
      <c r="E16" s="59"/>
      <c r="F16" s="59"/>
      <c r="G16" s="59"/>
      <c r="H16" s="60"/>
    </row>
    <row r="17" spans="1:8" ht="27.75" customHeight="1">
      <c r="A17" s="59"/>
      <c r="C17" s="59"/>
      <c r="D17" s="59"/>
      <c r="E17" s="59"/>
      <c r="F17" s="59"/>
      <c r="G17" s="59"/>
      <c r="H17" s="353"/>
    </row>
    <row r="18" spans="1:8" ht="27.75" customHeight="1" thickBot="1">
      <c r="A18" s="59"/>
      <c r="C18" s="59" t="s">
        <v>26</v>
      </c>
      <c r="D18" s="59"/>
      <c r="E18" s="59"/>
      <c r="F18" s="59"/>
      <c r="G18" s="59"/>
      <c r="H18" s="352">
        <f>SUM(H14:H17)</f>
        <v>20800</v>
      </c>
    </row>
    <row r="19" spans="1:8" ht="29.25" customHeight="1" thickTop="1">
      <c r="A19" s="110" t="s">
        <v>356</v>
      </c>
      <c r="B19" s="59"/>
      <c r="C19" s="59"/>
      <c r="D19" s="59"/>
      <c r="E19" s="59"/>
      <c r="F19" s="59"/>
      <c r="G19" s="59"/>
      <c r="H19" s="353"/>
    </row>
    <row r="20" spans="1:8" ht="24" customHeight="1">
      <c r="A20" s="110"/>
      <c r="B20" s="354" t="s">
        <v>357</v>
      </c>
      <c r="C20" s="355"/>
      <c r="D20" s="355"/>
      <c r="E20" s="356"/>
      <c r="F20" s="357" t="s">
        <v>358</v>
      </c>
      <c r="G20" s="357" t="s">
        <v>359</v>
      </c>
      <c r="H20" s="358" t="s">
        <v>25</v>
      </c>
    </row>
    <row r="21" spans="1:8" ht="24.75" customHeight="1">
      <c r="A21" s="59"/>
      <c r="B21" s="104" t="s">
        <v>360</v>
      </c>
      <c r="C21" s="359"/>
      <c r="D21" s="359"/>
      <c r="E21" s="360"/>
      <c r="F21" s="361">
        <v>2560</v>
      </c>
      <c r="G21" s="362">
        <v>0</v>
      </c>
      <c r="H21" s="363">
        <v>0</v>
      </c>
    </row>
    <row r="22" spans="1:8" ht="24.75" customHeight="1">
      <c r="A22" s="59"/>
      <c r="B22" s="415" t="s">
        <v>26</v>
      </c>
      <c r="C22" s="416"/>
      <c r="D22" s="416"/>
      <c r="E22" s="416"/>
      <c r="F22" s="417"/>
      <c r="G22" s="362">
        <f>SUM(G21:G21)</f>
        <v>0</v>
      </c>
      <c r="H22" s="363">
        <f>SUM(H21:H21)</f>
        <v>0</v>
      </c>
    </row>
    <row r="23" spans="1:8" ht="24" customHeight="1">
      <c r="A23" s="59"/>
      <c r="B23" s="104" t="s">
        <v>361</v>
      </c>
      <c r="C23" s="359"/>
      <c r="D23" s="359"/>
      <c r="E23" s="360"/>
      <c r="F23" s="361">
        <v>2557</v>
      </c>
      <c r="G23" s="362">
        <v>29</v>
      </c>
      <c r="H23" s="363">
        <v>1715</v>
      </c>
    </row>
    <row r="24" spans="1:8" ht="24" customHeight="1">
      <c r="A24" s="59"/>
      <c r="B24" s="364"/>
      <c r="C24" s="109"/>
      <c r="D24" s="109"/>
      <c r="E24" s="107"/>
      <c r="F24" s="361">
        <v>2558</v>
      </c>
      <c r="G24" s="362">
        <v>43</v>
      </c>
      <c r="H24" s="363">
        <v>2421</v>
      </c>
    </row>
    <row r="25" spans="1:8" ht="24" customHeight="1">
      <c r="A25" s="59"/>
      <c r="B25" s="364"/>
      <c r="C25" s="109"/>
      <c r="D25" s="109"/>
      <c r="E25" s="107"/>
      <c r="F25" s="361">
        <v>2559</v>
      </c>
      <c r="G25" s="362">
        <v>63</v>
      </c>
      <c r="H25" s="363">
        <v>3353</v>
      </c>
    </row>
    <row r="26" spans="1:8" ht="24" customHeight="1">
      <c r="A26" s="59"/>
      <c r="B26" s="364"/>
      <c r="C26" s="109"/>
      <c r="D26" s="109"/>
      <c r="E26" s="107"/>
      <c r="F26" s="361">
        <v>2560</v>
      </c>
      <c r="G26" s="362">
        <v>113</v>
      </c>
      <c r="H26" s="363">
        <v>6716</v>
      </c>
    </row>
    <row r="27" spans="1:8" ht="24" customHeight="1">
      <c r="A27" s="59"/>
      <c r="B27" s="415" t="s">
        <v>26</v>
      </c>
      <c r="C27" s="416"/>
      <c r="D27" s="416"/>
      <c r="E27" s="416"/>
      <c r="F27" s="417"/>
      <c r="G27" s="362">
        <f>SUM(G23:G26)</f>
        <v>248</v>
      </c>
      <c r="H27" s="363">
        <f>SUM(H23:H26)</f>
        <v>14205</v>
      </c>
    </row>
    <row r="28" spans="1:8" ht="24" customHeight="1">
      <c r="A28" s="59"/>
      <c r="B28" s="104" t="s">
        <v>362</v>
      </c>
      <c r="C28" s="359"/>
      <c r="D28" s="359"/>
      <c r="E28" s="360"/>
      <c r="F28" s="365" t="s">
        <v>84</v>
      </c>
      <c r="G28" s="366">
        <v>0</v>
      </c>
      <c r="H28" s="363">
        <v>0</v>
      </c>
    </row>
    <row r="29" spans="1:8" ht="24.75">
      <c r="A29" s="59"/>
      <c r="B29" s="415" t="s">
        <v>26</v>
      </c>
      <c r="C29" s="416"/>
      <c r="D29" s="416"/>
      <c r="E29" s="416"/>
      <c r="F29" s="417"/>
      <c r="G29" s="366">
        <f>SUM(G28)</f>
        <v>0</v>
      </c>
      <c r="H29" s="106">
        <f>SUM(H28)</f>
        <v>0</v>
      </c>
    </row>
    <row r="30" spans="1:8" ht="24.75">
      <c r="A30" s="59"/>
      <c r="B30" s="415" t="s">
        <v>36</v>
      </c>
      <c r="C30" s="416"/>
      <c r="D30" s="416"/>
      <c r="E30" s="416"/>
      <c r="F30" s="417"/>
      <c r="G30" s="367">
        <f>G22+G27+G29</f>
        <v>248</v>
      </c>
      <c r="H30" s="106">
        <f>H22+H27+H29</f>
        <v>14205</v>
      </c>
    </row>
    <row r="31" spans="1:8" ht="24.75">
      <c r="A31" s="59"/>
      <c r="B31" s="384"/>
      <c r="C31" s="384"/>
      <c r="D31" s="384"/>
      <c r="E31" s="384"/>
      <c r="F31" s="384"/>
      <c r="G31" s="385"/>
      <c r="H31" s="377"/>
    </row>
    <row r="32" spans="1:8" ht="24.75">
      <c r="A32" s="59"/>
      <c r="B32" s="384"/>
      <c r="C32" s="384"/>
      <c r="D32" s="384"/>
      <c r="E32" s="384"/>
      <c r="F32" s="384"/>
      <c r="G32" s="385"/>
      <c r="H32" s="377"/>
    </row>
    <row r="33" spans="1:8" ht="24.75">
      <c r="A33" s="59"/>
      <c r="B33" s="384"/>
      <c r="C33" s="384"/>
      <c r="D33" s="384"/>
      <c r="E33" s="384"/>
      <c r="F33" s="384"/>
      <c r="G33" s="385"/>
      <c r="H33" s="377"/>
    </row>
    <row r="34" spans="1:9" s="346" customFormat="1" ht="24.75" customHeight="1">
      <c r="A34" s="404" t="s">
        <v>6</v>
      </c>
      <c r="B34" s="404"/>
      <c r="C34" s="404"/>
      <c r="D34" s="404"/>
      <c r="E34" s="404"/>
      <c r="F34" s="404"/>
      <c r="G34" s="404"/>
      <c r="H34" s="404"/>
      <c r="I34" s="345"/>
    </row>
    <row r="35" spans="1:8" s="346" customFormat="1" ht="22.5" customHeight="1">
      <c r="A35" s="404" t="s">
        <v>199</v>
      </c>
      <c r="B35" s="404"/>
      <c r="C35" s="404"/>
      <c r="D35" s="404"/>
      <c r="E35" s="404"/>
      <c r="F35" s="404"/>
      <c r="G35" s="404"/>
      <c r="H35" s="404"/>
    </row>
    <row r="36" spans="1:8" s="346" customFormat="1" ht="24.75" customHeight="1">
      <c r="A36" s="404" t="str">
        <f>A3</f>
        <v>สำหรับปี สิ้นสุดวันที่  30  กันยายน  2560</v>
      </c>
      <c r="B36" s="404"/>
      <c r="C36" s="404"/>
      <c r="D36" s="404"/>
      <c r="E36" s="404"/>
      <c r="F36" s="404"/>
      <c r="G36" s="404"/>
      <c r="H36" s="404"/>
    </row>
    <row r="37" ht="15.75" customHeight="1"/>
    <row r="38" spans="1:9" ht="24.75">
      <c r="A38" s="110" t="s">
        <v>363</v>
      </c>
      <c r="B38" s="59"/>
      <c r="C38" s="59"/>
      <c r="D38" s="59"/>
      <c r="E38" s="59"/>
      <c r="F38" s="59"/>
      <c r="G38" s="59"/>
      <c r="H38" s="347"/>
      <c r="I38" s="369"/>
    </row>
    <row r="39" spans="1:9" ht="24.75">
      <c r="A39" s="349"/>
      <c r="C39" s="59" t="s">
        <v>364</v>
      </c>
      <c r="D39" s="59"/>
      <c r="E39" s="59"/>
      <c r="F39" s="59"/>
      <c r="G39" s="59"/>
      <c r="H39" s="60">
        <v>0</v>
      </c>
      <c r="I39" s="63"/>
    </row>
    <row r="40" spans="1:9" ht="24.75">
      <c r="A40" s="59"/>
      <c r="C40" s="59" t="s">
        <v>83</v>
      </c>
      <c r="D40" s="59"/>
      <c r="E40" s="59"/>
      <c r="F40" s="59"/>
      <c r="G40" s="59"/>
      <c r="H40" s="60">
        <v>0</v>
      </c>
      <c r="I40" s="63"/>
    </row>
    <row r="41" spans="1:9" ht="25.5" thickBot="1">
      <c r="A41" s="59"/>
      <c r="B41" s="59"/>
      <c r="C41" s="59"/>
      <c r="D41" s="59"/>
      <c r="E41" s="59"/>
      <c r="F41" s="110" t="s">
        <v>26</v>
      </c>
      <c r="G41" s="59"/>
      <c r="H41" s="370">
        <f>SUM(H39:H40)</f>
        <v>0</v>
      </c>
      <c r="I41" s="63"/>
    </row>
    <row r="42" spans="1:8" ht="20.25" customHeight="1" thickTop="1">
      <c r="A42" s="59"/>
      <c r="B42" s="59"/>
      <c r="C42" s="59"/>
      <c r="D42" s="59"/>
      <c r="E42" s="59"/>
      <c r="F42" s="59"/>
      <c r="G42" s="59"/>
      <c r="H42" s="353"/>
    </row>
    <row r="43" spans="1:9" ht="24.75">
      <c r="A43" s="110" t="s">
        <v>365</v>
      </c>
      <c r="B43" s="59"/>
      <c r="C43" s="59"/>
      <c r="D43" s="59"/>
      <c r="E43" s="59"/>
      <c r="F43" s="59"/>
      <c r="G43" s="59"/>
      <c r="H43" s="347"/>
      <c r="I43" s="369"/>
    </row>
    <row r="44" spans="1:9" ht="24.75">
      <c r="A44" s="104" t="s">
        <v>366</v>
      </c>
      <c r="B44" s="371"/>
      <c r="C44" s="361" t="s">
        <v>367</v>
      </c>
      <c r="D44" s="361" t="s">
        <v>368</v>
      </c>
      <c r="E44" s="361" t="s">
        <v>369</v>
      </c>
      <c r="F44" s="354" t="s">
        <v>58</v>
      </c>
      <c r="G44" s="355"/>
      <c r="H44" s="372" t="s">
        <v>25</v>
      </c>
      <c r="I44" s="369"/>
    </row>
    <row r="45" spans="1:9" ht="24.75">
      <c r="A45" s="373" t="s">
        <v>370</v>
      </c>
      <c r="B45" s="371"/>
      <c r="C45" s="361" t="s">
        <v>371</v>
      </c>
      <c r="D45" s="375" t="s">
        <v>380</v>
      </c>
      <c r="E45" s="375" t="s">
        <v>382</v>
      </c>
      <c r="F45" s="387" t="s">
        <v>381</v>
      </c>
      <c r="G45" s="359"/>
      <c r="H45" s="372">
        <v>2810</v>
      </c>
      <c r="I45" s="369"/>
    </row>
    <row r="46" spans="1:9" ht="24.75">
      <c r="A46" s="373" t="s">
        <v>370</v>
      </c>
      <c r="B46" s="371"/>
      <c r="C46" s="361" t="s">
        <v>371</v>
      </c>
      <c r="D46" s="375" t="s">
        <v>380</v>
      </c>
      <c r="E46" s="375" t="s">
        <v>382</v>
      </c>
      <c r="F46" s="387" t="s">
        <v>383</v>
      </c>
      <c r="G46" s="359"/>
      <c r="H46" s="372">
        <v>13680</v>
      </c>
      <c r="I46" s="369"/>
    </row>
    <row r="47" spans="1:9" ht="24.75">
      <c r="A47" s="376" t="s">
        <v>370</v>
      </c>
      <c r="B47" s="386"/>
      <c r="C47" s="361" t="s">
        <v>371</v>
      </c>
      <c r="D47" s="375" t="s">
        <v>380</v>
      </c>
      <c r="E47" s="375" t="s">
        <v>11</v>
      </c>
      <c r="F47" s="387" t="s">
        <v>384</v>
      </c>
      <c r="G47" s="356"/>
      <c r="H47" s="372">
        <v>5071</v>
      </c>
      <c r="I47" s="369"/>
    </row>
    <row r="48" spans="1:9" ht="25.5" thickBot="1">
      <c r="A48" s="110"/>
      <c r="B48" s="59"/>
      <c r="C48" s="59"/>
      <c r="D48" s="59"/>
      <c r="E48" s="59"/>
      <c r="F48" s="110" t="s">
        <v>26</v>
      </c>
      <c r="G48" s="59"/>
      <c r="H48" s="389">
        <f>SUM(H45:H47)</f>
        <v>21561</v>
      </c>
      <c r="I48" s="369"/>
    </row>
    <row r="49" spans="1:9" ht="25.5" thickTop="1">
      <c r="A49" s="59"/>
      <c r="B49" s="59"/>
      <c r="C49" s="59"/>
      <c r="D49" s="59"/>
      <c r="E49" s="59"/>
      <c r="F49" s="110"/>
      <c r="G49" s="59"/>
      <c r="H49" s="377"/>
      <c r="I49" s="63"/>
    </row>
    <row r="50" spans="1:8" ht="24.75">
      <c r="A50" s="110" t="s">
        <v>374</v>
      </c>
      <c r="B50" s="59"/>
      <c r="C50" s="59"/>
      <c r="D50" s="59"/>
      <c r="E50" s="59"/>
      <c r="F50" s="59"/>
      <c r="G50" s="59"/>
      <c r="H50" s="60"/>
    </row>
    <row r="51" spans="1:9" ht="24.75">
      <c r="A51" s="104" t="s">
        <v>366</v>
      </c>
      <c r="B51" s="371"/>
      <c r="C51" s="361" t="s">
        <v>367</v>
      </c>
      <c r="D51" s="361" t="s">
        <v>368</v>
      </c>
      <c r="E51" s="361" t="s">
        <v>369</v>
      </c>
      <c r="F51" s="354" t="s">
        <v>58</v>
      </c>
      <c r="G51" s="355"/>
      <c r="H51" s="372" t="s">
        <v>25</v>
      </c>
      <c r="I51" s="369"/>
    </row>
    <row r="52" spans="1:9" ht="24.75">
      <c r="A52" s="373" t="s">
        <v>370</v>
      </c>
      <c r="B52" s="360"/>
      <c r="C52" s="375" t="s">
        <v>372</v>
      </c>
      <c r="D52" s="374" t="s">
        <v>373</v>
      </c>
      <c r="E52" s="374" t="s">
        <v>375</v>
      </c>
      <c r="F52" s="388" t="s">
        <v>385</v>
      </c>
      <c r="G52" s="360"/>
      <c r="H52" s="358">
        <v>380000</v>
      </c>
      <c r="I52" s="369"/>
    </row>
    <row r="53" spans="1:9" ht="24.75">
      <c r="A53" s="378"/>
      <c r="B53" s="356"/>
      <c r="C53" s="361"/>
      <c r="D53" s="361"/>
      <c r="E53" s="361"/>
      <c r="F53" s="354"/>
      <c r="G53" s="356"/>
      <c r="H53" s="358"/>
      <c r="I53" s="369"/>
    </row>
    <row r="54" spans="1:9" ht="25.5" thickBot="1">
      <c r="A54" s="110"/>
      <c r="B54" s="59"/>
      <c r="C54" s="59"/>
      <c r="D54" s="59"/>
      <c r="E54" s="59"/>
      <c r="F54" s="110" t="s">
        <v>26</v>
      </c>
      <c r="G54" s="59"/>
      <c r="H54" s="389">
        <f>SUM(H52:H53)</f>
        <v>380000</v>
      </c>
      <c r="I54" s="369"/>
    </row>
    <row r="55" ht="24.75" thickTop="1"/>
    <row r="56" spans="1:9" ht="24.75">
      <c r="A56" s="110" t="s">
        <v>376</v>
      </c>
      <c r="B56" s="59"/>
      <c r="C56" s="59"/>
      <c r="D56" s="59"/>
      <c r="E56" s="59"/>
      <c r="F56" s="59"/>
      <c r="G56" s="59"/>
      <c r="H56" s="347"/>
      <c r="I56" s="369"/>
    </row>
    <row r="57" spans="1:9" ht="24.75">
      <c r="A57" s="349"/>
      <c r="C57" s="12" t="s">
        <v>92</v>
      </c>
      <c r="D57" s="59"/>
      <c r="E57" s="59"/>
      <c r="F57" s="59"/>
      <c r="G57" s="59"/>
      <c r="H57" s="21">
        <v>12357.26</v>
      </c>
      <c r="I57" s="63"/>
    </row>
    <row r="58" spans="1:9" ht="24.75">
      <c r="A58" s="59"/>
      <c r="C58" s="12" t="s">
        <v>91</v>
      </c>
      <c r="D58" s="59"/>
      <c r="E58" s="59"/>
      <c r="F58" s="59"/>
      <c r="G58" s="59"/>
      <c r="H58" s="21">
        <v>389535</v>
      </c>
      <c r="I58" s="63"/>
    </row>
    <row r="59" spans="1:9" ht="24.75">
      <c r="A59" s="59"/>
      <c r="C59" s="12" t="s">
        <v>271</v>
      </c>
      <c r="D59" s="59"/>
      <c r="E59" s="59"/>
      <c r="F59" s="59"/>
      <c r="G59" s="59"/>
      <c r="H59" s="21">
        <v>1328029.36</v>
      </c>
      <c r="I59" s="63"/>
    </row>
    <row r="60" spans="1:9" ht="24.75">
      <c r="A60" s="59"/>
      <c r="C60" s="12" t="s">
        <v>272</v>
      </c>
      <c r="D60" s="59"/>
      <c r="E60" s="59"/>
      <c r="F60" s="59"/>
      <c r="G60" s="59"/>
      <c r="H60" s="21">
        <v>20800</v>
      </c>
      <c r="I60" s="63"/>
    </row>
    <row r="61" spans="1:9" ht="24.75">
      <c r="A61" s="59"/>
      <c r="C61" s="59"/>
      <c r="D61" s="59"/>
      <c r="E61" s="59"/>
      <c r="F61" s="59"/>
      <c r="G61" s="59"/>
      <c r="H61" s="60"/>
      <c r="I61" s="63"/>
    </row>
    <row r="62" spans="1:9" ht="24.75">
      <c r="A62" s="59"/>
      <c r="C62" s="59"/>
      <c r="D62" s="59"/>
      <c r="E62" s="59"/>
      <c r="F62" s="59"/>
      <c r="G62" s="59"/>
      <c r="H62" s="60"/>
      <c r="I62" s="63"/>
    </row>
    <row r="63" spans="1:9" ht="25.5" thickBot="1">
      <c r="A63" s="59"/>
      <c r="B63" s="59"/>
      <c r="C63" s="59"/>
      <c r="D63" s="59"/>
      <c r="E63" s="59"/>
      <c r="F63" s="110" t="s">
        <v>26</v>
      </c>
      <c r="G63" s="59"/>
      <c r="H63" s="370">
        <f>SUM(H57:H62)</f>
        <v>1750721.62</v>
      </c>
      <c r="I63" s="63"/>
    </row>
    <row r="64" spans="1:9" ht="25.5" thickTop="1">
      <c r="A64" s="59"/>
      <c r="B64" s="59"/>
      <c r="C64" s="59"/>
      <c r="D64" s="59"/>
      <c r="E64" s="59"/>
      <c r="F64" s="110"/>
      <c r="G64" s="59"/>
      <c r="H64" s="377"/>
      <c r="I64" s="63"/>
    </row>
    <row r="65" spans="1:9" ht="24.75">
      <c r="A65" s="59"/>
      <c r="B65" s="59"/>
      <c r="C65" s="59"/>
      <c r="D65" s="59"/>
      <c r="E65" s="59"/>
      <c r="F65" s="110"/>
      <c r="G65" s="59"/>
      <c r="H65" s="377"/>
      <c r="I65" s="63"/>
    </row>
    <row r="66" spans="1:9" ht="24.75">
      <c r="A66" s="59"/>
      <c r="B66" s="59"/>
      <c r="C66" s="59"/>
      <c r="D66" s="59"/>
      <c r="E66" s="59"/>
      <c r="F66" s="110"/>
      <c r="G66" s="59"/>
      <c r="H66" s="377"/>
      <c r="I66" s="63"/>
    </row>
    <row r="67" spans="1:9" ht="24.75">
      <c r="A67" s="59"/>
      <c r="B67" s="59"/>
      <c r="C67" s="59"/>
      <c r="D67" s="59"/>
      <c r="E67" s="59"/>
      <c r="F67" s="110"/>
      <c r="G67" s="59"/>
      <c r="H67" s="377"/>
      <c r="I67" s="63"/>
    </row>
    <row r="68" spans="1:9" s="346" customFormat="1" ht="24.75" customHeight="1">
      <c r="A68" s="404" t="s">
        <v>6</v>
      </c>
      <c r="B68" s="404"/>
      <c r="C68" s="404"/>
      <c r="D68" s="404"/>
      <c r="E68" s="404"/>
      <c r="F68" s="404"/>
      <c r="G68" s="404"/>
      <c r="H68" s="404"/>
      <c r="I68" s="345"/>
    </row>
    <row r="69" spans="1:8" s="346" customFormat="1" ht="22.5" customHeight="1">
      <c r="A69" s="404" t="s">
        <v>199</v>
      </c>
      <c r="B69" s="404"/>
      <c r="C69" s="404"/>
      <c r="D69" s="404"/>
      <c r="E69" s="404"/>
      <c r="F69" s="404"/>
      <c r="G69" s="404"/>
      <c r="H69" s="404"/>
    </row>
    <row r="70" spans="1:8" s="346" customFormat="1" ht="24.75" customHeight="1">
      <c r="A70" s="404" t="str">
        <f>A3</f>
        <v>สำหรับปี สิ้นสุดวันที่  30  กันยายน  2560</v>
      </c>
      <c r="B70" s="404"/>
      <c r="C70" s="404"/>
      <c r="D70" s="404"/>
      <c r="E70" s="404"/>
      <c r="F70" s="404"/>
      <c r="G70" s="404"/>
      <c r="H70" s="404"/>
    </row>
    <row r="71" ht="15.75" customHeight="1"/>
    <row r="72" spans="1:8" ht="24.75">
      <c r="A72" s="110" t="s">
        <v>377</v>
      </c>
      <c r="B72" s="59"/>
      <c r="C72" s="59"/>
      <c r="D72" s="59"/>
      <c r="E72" s="59"/>
      <c r="F72" s="59"/>
      <c r="G72" s="59"/>
      <c r="H72" s="61"/>
    </row>
    <row r="73" spans="1:8" ht="27" customHeight="1">
      <c r="A73" s="59"/>
      <c r="B73" s="59" t="s">
        <v>38</v>
      </c>
      <c r="C73" s="59"/>
      <c r="D73" s="59"/>
      <c r="E73" s="59"/>
      <c r="F73" s="59"/>
      <c r="G73" s="353">
        <v>47591385.39</v>
      </c>
      <c r="H73" s="348"/>
    </row>
    <row r="74" spans="1:8" ht="24.75">
      <c r="A74" s="59"/>
      <c r="B74" s="349" t="s">
        <v>165</v>
      </c>
      <c r="C74" s="59"/>
      <c r="D74" s="59"/>
      <c r="E74" s="59"/>
      <c r="F74" s="59"/>
      <c r="G74" s="379">
        <v>39634420.84</v>
      </c>
      <c r="H74" s="348"/>
    </row>
    <row r="75" spans="1:8" ht="24.75">
      <c r="A75" s="59"/>
      <c r="B75" s="59" t="s">
        <v>55</v>
      </c>
      <c r="C75" s="59"/>
      <c r="D75" s="59"/>
      <c r="E75" s="59"/>
      <c r="F75" s="59"/>
      <c r="G75" s="61">
        <f>G73-G74</f>
        <v>7956964.549999997</v>
      </c>
      <c r="H75" s="348"/>
    </row>
    <row r="76" spans="1:8" ht="24.75">
      <c r="A76" s="59"/>
      <c r="B76" s="59" t="s">
        <v>93</v>
      </c>
      <c r="C76" s="59"/>
      <c r="D76" s="59"/>
      <c r="E76" s="59"/>
      <c r="F76" s="59"/>
      <c r="G76" s="61">
        <v>1989241.14</v>
      </c>
      <c r="H76" s="380">
        <f>G76</f>
        <v>1989241.14</v>
      </c>
    </row>
    <row r="77" spans="1:8" ht="24.75">
      <c r="A77" s="59"/>
      <c r="B77" s="59"/>
      <c r="C77" s="59"/>
      <c r="D77" s="59"/>
      <c r="E77" s="59"/>
      <c r="F77" s="59"/>
      <c r="G77" s="61"/>
      <c r="H77" s="381" t="s">
        <v>83</v>
      </c>
    </row>
    <row r="78" spans="1:8" ht="24.75">
      <c r="A78" s="59"/>
      <c r="B78" s="382" t="s">
        <v>378</v>
      </c>
      <c r="C78" s="59"/>
      <c r="D78" s="59"/>
      <c r="E78" s="59"/>
      <c r="F78" s="59"/>
      <c r="H78" s="61">
        <v>16117458.64</v>
      </c>
    </row>
    <row r="79" spans="1:8" ht="25.5" thickBot="1">
      <c r="A79" s="59"/>
      <c r="B79" s="59" t="s">
        <v>94</v>
      </c>
      <c r="C79" s="59"/>
      <c r="D79" s="59"/>
      <c r="E79" s="59"/>
      <c r="F79" s="59"/>
      <c r="G79" s="59"/>
      <c r="H79" s="383">
        <f>H76+H78</f>
        <v>18106699.78</v>
      </c>
    </row>
    <row r="80" ht="24.75" thickTop="1"/>
  </sheetData>
  <sheetProtection/>
  <mergeCells count="13">
    <mergeCell ref="A1:H1"/>
    <mergeCell ref="A2:H2"/>
    <mergeCell ref="A3:H3"/>
    <mergeCell ref="B22:F22"/>
    <mergeCell ref="B27:F27"/>
    <mergeCell ref="B29:F29"/>
    <mergeCell ref="A70:H70"/>
    <mergeCell ref="B30:F30"/>
    <mergeCell ref="A34:H34"/>
    <mergeCell ref="A35:H35"/>
    <mergeCell ref="A36:H36"/>
    <mergeCell ref="A68:H68"/>
    <mergeCell ref="A69:H69"/>
  </mergeCells>
  <printOptions/>
  <pageMargins left="0.75" right="0.16" top="0.35" bottom="0.33" header="0.16" footer="0.2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workbookViewId="0" topLeftCell="A13">
      <selection activeCell="G10" sqref="G10"/>
    </sheetView>
  </sheetViews>
  <sheetFormatPr defaultColWidth="9.140625" defaultRowHeight="21.75"/>
  <cols>
    <col min="1" max="1" width="4.7109375" style="4" customWidth="1"/>
    <col min="2" max="6" width="9.140625" style="4" customWidth="1"/>
    <col min="7" max="7" width="17.7109375" style="4" customWidth="1"/>
    <col min="8" max="10" width="16.140625" style="4" customWidth="1"/>
    <col min="11" max="16384" width="9.140625" style="4" customWidth="1"/>
  </cols>
  <sheetData>
    <row r="1" spans="1:10" s="1" customFormat="1" ht="24.75">
      <c r="A1" s="392" t="s">
        <v>118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10" s="1" customFormat="1" ht="24.75">
      <c r="A2" s="392" t="s">
        <v>161</v>
      </c>
      <c r="B2" s="392"/>
      <c r="C2" s="392"/>
      <c r="D2" s="392"/>
      <c r="E2" s="392"/>
      <c r="F2" s="392"/>
      <c r="G2" s="392"/>
      <c r="H2" s="392"/>
      <c r="I2" s="392"/>
      <c r="J2" s="392"/>
    </row>
    <row r="3" spans="1:10" s="1" customFormat="1" ht="24.75">
      <c r="A3" s="392" t="s">
        <v>279</v>
      </c>
      <c r="B3" s="392"/>
      <c r="C3" s="392"/>
      <c r="D3" s="392"/>
      <c r="E3" s="392"/>
      <c r="F3" s="392"/>
      <c r="G3" s="392"/>
      <c r="H3" s="392"/>
      <c r="I3" s="392"/>
      <c r="J3" s="392"/>
    </row>
    <row r="4" spans="1:10" s="1" customFormat="1" ht="24.75">
      <c r="A4" s="28"/>
      <c r="B4" s="16"/>
      <c r="C4" s="16"/>
      <c r="D4" s="16"/>
      <c r="E4" s="16"/>
      <c r="F4" s="16"/>
      <c r="G4" s="16"/>
      <c r="H4" s="20"/>
      <c r="I4" s="16"/>
      <c r="J4" s="16"/>
    </row>
    <row r="5" spans="1:10" s="1" customFormat="1" ht="24.75">
      <c r="A5" s="28"/>
      <c r="B5" s="418" t="s">
        <v>58</v>
      </c>
      <c r="C5" s="419"/>
      <c r="D5" s="419"/>
      <c r="E5" s="419"/>
      <c r="F5" s="419"/>
      <c r="G5" s="420"/>
      <c r="H5" s="115" t="s">
        <v>158</v>
      </c>
      <c r="I5" s="116" t="s">
        <v>159</v>
      </c>
      <c r="J5" s="116" t="s">
        <v>160</v>
      </c>
    </row>
    <row r="6" spans="1:10" s="1" customFormat="1" ht="24.75">
      <c r="A6" s="16"/>
      <c r="B6" s="117" t="s">
        <v>280</v>
      </c>
      <c r="C6" s="15"/>
      <c r="D6" s="15"/>
      <c r="E6" s="15"/>
      <c r="F6" s="15"/>
      <c r="G6" s="118"/>
      <c r="H6" s="119">
        <v>3199</v>
      </c>
      <c r="I6" s="119">
        <v>3199</v>
      </c>
      <c r="J6" s="47">
        <f aca="true" t="shared" si="0" ref="J6:J11">H6-I6</f>
        <v>0</v>
      </c>
    </row>
    <row r="7" spans="1:10" s="1" customFormat="1" ht="24.75">
      <c r="A7" s="16"/>
      <c r="B7" s="117" t="s">
        <v>281</v>
      </c>
      <c r="C7" s="48"/>
      <c r="D7" s="48"/>
      <c r="E7" s="48"/>
      <c r="F7" s="48"/>
      <c r="G7" s="120"/>
      <c r="H7" s="14">
        <v>111000</v>
      </c>
      <c r="I7" s="14">
        <v>111000</v>
      </c>
      <c r="J7" s="47">
        <f t="shared" si="0"/>
        <v>0</v>
      </c>
    </row>
    <row r="8" spans="1:10" s="1" customFormat="1" ht="24.75">
      <c r="A8" s="16"/>
      <c r="B8" s="117" t="s">
        <v>282</v>
      </c>
      <c r="C8" s="48"/>
      <c r="D8" s="48"/>
      <c r="E8" s="48"/>
      <c r="F8" s="48"/>
      <c r="G8" s="120"/>
      <c r="H8" s="14">
        <v>84850</v>
      </c>
      <c r="I8" s="14">
        <v>84850</v>
      </c>
      <c r="J8" s="47">
        <f t="shared" si="0"/>
        <v>0</v>
      </c>
    </row>
    <row r="9" spans="1:10" s="1" customFormat="1" ht="24.75">
      <c r="A9" s="16"/>
      <c r="B9" s="117" t="s">
        <v>283</v>
      </c>
      <c r="C9" s="48"/>
      <c r="D9" s="48"/>
      <c r="E9" s="48"/>
      <c r="F9" s="48"/>
      <c r="G9" s="120"/>
      <c r="H9" s="14">
        <v>30000</v>
      </c>
      <c r="I9" s="14">
        <v>30000</v>
      </c>
      <c r="J9" s="47">
        <f t="shared" si="0"/>
        <v>0</v>
      </c>
    </row>
    <row r="10" spans="1:10" s="1" customFormat="1" ht="24.75">
      <c r="A10" s="16"/>
      <c r="B10" s="117" t="s">
        <v>284</v>
      </c>
      <c r="C10" s="48"/>
      <c r="D10" s="48"/>
      <c r="E10" s="48"/>
      <c r="F10" s="48"/>
      <c r="G10" s="120"/>
      <c r="H10" s="14">
        <v>7050</v>
      </c>
      <c r="I10" s="14">
        <v>7050</v>
      </c>
      <c r="J10" s="47">
        <f t="shared" si="0"/>
        <v>0</v>
      </c>
    </row>
    <row r="11" spans="1:10" s="1" customFormat="1" ht="24.75">
      <c r="A11" s="16"/>
      <c r="B11" s="117" t="s">
        <v>285</v>
      </c>
      <c r="C11" s="48"/>
      <c r="D11" s="48"/>
      <c r="E11" s="48"/>
      <c r="F11" s="48"/>
      <c r="G11" s="120"/>
      <c r="H11" s="121">
        <v>23280</v>
      </c>
      <c r="I11" s="121">
        <v>23280</v>
      </c>
      <c r="J11" s="47">
        <f t="shared" si="0"/>
        <v>0</v>
      </c>
    </row>
    <row r="12" spans="1:10" s="1" customFormat="1" ht="24.75">
      <c r="A12" s="16"/>
      <c r="B12" s="117"/>
      <c r="C12" s="48"/>
      <c r="D12" s="48"/>
      <c r="E12" s="48"/>
      <c r="F12" s="48"/>
      <c r="G12" s="120"/>
      <c r="H12" s="121"/>
      <c r="I12" s="122"/>
      <c r="J12" s="14"/>
    </row>
    <row r="13" spans="1:10" s="1" customFormat="1" ht="24.75">
      <c r="A13" s="16"/>
      <c r="B13" s="123"/>
      <c r="C13" s="44"/>
      <c r="D13" s="44"/>
      <c r="E13" s="44"/>
      <c r="F13" s="44"/>
      <c r="G13" s="124"/>
      <c r="H13" s="121"/>
      <c r="I13" s="125"/>
      <c r="J13" s="14"/>
    </row>
    <row r="14" spans="1:10" s="1" customFormat="1" ht="25.5" thickBot="1">
      <c r="A14" s="16" t="s">
        <v>83</v>
      </c>
      <c r="B14" s="16"/>
      <c r="C14" s="16"/>
      <c r="D14" s="16"/>
      <c r="E14" s="16"/>
      <c r="F14" s="16" t="s">
        <v>26</v>
      </c>
      <c r="G14" s="16"/>
      <c r="H14" s="126">
        <f>SUM(H6:H13)</f>
        <v>259379</v>
      </c>
      <c r="I14" s="126">
        <f>SUM(I6:I13)</f>
        <v>259379</v>
      </c>
      <c r="J14" s="126">
        <f>SUM(J6:J13)</f>
        <v>0</v>
      </c>
    </row>
    <row r="15" spans="1:10" s="1" customFormat="1" ht="25.5" thickTop="1">
      <c r="A15" s="12"/>
      <c r="B15" s="16"/>
      <c r="C15" s="16"/>
      <c r="D15" s="16"/>
      <c r="E15" s="16"/>
      <c r="F15" s="16"/>
      <c r="G15" s="16"/>
      <c r="H15" s="33"/>
      <c r="I15" s="33"/>
      <c r="J15" s="33"/>
    </row>
  </sheetData>
  <sheetProtection/>
  <mergeCells count="4">
    <mergeCell ref="A1:J1"/>
    <mergeCell ref="A2:J2"/>
    <mergeCell ref="A3:J3"/>
    <mergeCell ref="B5:G5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K44"/>
  <sheetViews>
    <sheetView showGridLines="0" view="pageBreakPreview" zoomScaleSheetLayoutView="100" zoomScalePageLayoutView="0" workbookViewId="0" topLeftCell="A3">
      <selection activeCell="H30" sqref="H30"/>
    </sheetView>
  </sheetViews>
  <sheetFormatPr defaultColWidth="9.140625" defaultRowHeight="21.75"/>
  <cols>
    <col min="1" max="1" width="3.140625" style="1" customWidth="1"/>
    <col min="2" max="2" width="6.8515625" style="1" customWidth="1"/>
    <col min="3" max="5" width="9.140625" style="1" customWidth="1"/>
    <col min="6" max="6" width="7.57421875" style="1" customWidth="1"/>
    <col min="7" max="7" width="9.140625" style="1" customWidth="1"/>
    <col min="8" max="9" width="16.28125" style="1" customWidth="1"/>
    <col min="10" max="10" width="18.421875" style="1" customWidth="1"/>
    <col min="11" max="11" width="50.7109375" style="1" customWidth="1"/>
    <col min="12" max="12" width="12.7109375" style="1" bestFit="1" customWidth="1"/>
    <col min="13" max="16384" width="9.140625" style="1" customWidth="1"/>
  </cols>
  <sheetData>
    <row r="1" spans="1:11" ht="24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48" customFormat="1" ht="24.75" customHeight="1">
      <c r="A2" s="399" t="s">
        <v>6</v>
      </c>
      <c r="B2" s="399"/>
      <c r="C2" s="399"/>
      <c r="D2" s="399"/>
      <c r="E2" s="399"/>
      <c r="F2" s="399"/>
      <c r="G2" s="399"/>
      <c r="H2" s="399"/>
      <c r="I2" s="399"/>
      <c r="J2" s="399"/>
      <c r="K2" s="147" t="s">
        <v>209</v>
      </c>
    </row>
    <row r="3" spans="1:10" s="148" customFormat="1" ht="22.5" customHeight="1">
      <c r="A3" s="399" t="s">
        <v>199</v>
      </c>
      <c r="B3" s="399"/>
      <c r="C3" s="399"/>
      <c r="D3" s="399"/>
      <c r="E3" s="399"/>
      <c r="F3" s="399"/>
      <c r="G3" s="399"/>
      <c r="H3" s="399"/>
      <c r="I3" s="399"/>
      <c r="J3" s="399"/>
    </row>
    <row r="4" spans="1:10" s="148" customFormat="1" ht="24.75" customHeight="1">
      <c r="A4" s="399" t="s">
        <v>320</v>
      </c>
      <c r="B4" s="399"/>
      <c r="C4" s="399"/>
      <c r="D4" s="399"/>
      <c r="E4" s="399"/>
      <c r="F4" s="399"/>
      <c r="G4" s="399"/>
      <c r="H4" s="399"/>
      <c r="I4" s="399"/>
      <c r="J4" s="399"/>
    </row>
    <row r="5" s="12" customFormat="1" ht="24.75"/>
    <row r="6" spans="1:9" s="12" customFormat="1" ht="24.75">
      <c r="A6" s="28" t="s">
        <v>205</v>
      </c>
      <c r="H6" s="174"/>
      <c r="I6" s="37"/>
    </row>
    <row r="7" spans="2:10" s="12" customFormat="1" ht="24.75">
      <c r="B7" s="16" t="s">
        <v>321</v>
      </c>
      <c r="F7" s="169"/>
      <c r="G7" s="169"/>
      <c r="H7" s="169"/>
      <c r="I7" s="169"/>
      <c r="J7" s="170">
        <v>13447618.51</v>
      </c>
    </row>
    <row r="8" spans="3:8" s="12" customFormat="1" ht="27" customHeight="1">
      <c r="C8" s="12" t="s">
        <v>206</v>
      </c>
      <c r="H8" s="171">
        <v>7956964.55</v>
      </c>
    </row>
    <row r="9" s="12" customFormat="1" ht="24.75">
      <c r="C9" s="28" t="s">
        <v>207</v>
      </c>
    </row>
    <row r="10" spans="2:8" s="12" customFormat="1" ht="24.75">
      <c r="B10" s="12" t="s">
        <v>83</v>
      </c>
      <c r="C10" s="12" t="s">
        <v>208</v>
      </c>
      <c r="G10" s="26" t="s">
        <v>83</v>
      </c>
      <c r="H10" s="173">
        <v>1989241.14</v>
      </c>
    </row>
    <row r="11" spans="2:9" s="12" customFormat="1" ht="24.75">
      <c r="B11" s="16" t="s">
        <v>210</v>
      </c>
      <c r="C11" s="37" t="s">
        <v>211</v>
      </c>
      <c r="G11" s="26"/>
      <c r="H11" s="171"/>
      <c r="I11" s="21">
        <f>H8-H10</f>
        <v>5967723.41</v>
      </c>
    </row>
    <row r="12" spans="3:11" s="12" customFormat="1" ht="24" customHeight="1">
      <c r="C12" s="17" t="s">
        <v>325</v>
      </c>
      <c r="F12" s="169"/>
      <c r="G12" s="169"/>
      <c r="H12" s="171"/>
      <c r="I12" s="26">
        <v>410</v>
      </c>
      <c r="K12" s="12" t="s">
        <v>324</v>
      </c>
    </row>
    <row r="13" spans="3:9" s="12" customFormat="1" ht="24" customHeight="1">
      <c r="C13" s="17" t="s">
        <v>326</v>
      </c>
      <c r="F13" s="169"/>
      <c r="G13" s="169"/>
      <c r="H13" s="171"/>
      <c r="I13" s="26">
        <v>69585</v>
      </c>
    </row>
    <row r="14" spans="3:9" s="12" customFormat="1" ht="24" customHeight="1">
      <c r="C14" s="17" t="s">
        <v>327</v>
      </c>
      <c r="F14" s="169"/>
      <c r="G14" s="169"/>
      <c r="H14" s="171"/>
      <c r="I14" s="26">
        <v>489000</v>
      </c>
    </row>
    <row r="15" spans="3:9" s="12" customFormat="1" ht="24" customHeight="1">
      <c r="C15" s="17" t="s">
        <v>328</v>
      </c>
      <c r="F15" s="169"/>
      <c r="G15" s="169"/>
      <c r="H15" s="171"/>
      <c r="I15" s="26">
        <v>366723</v>
      </c>
    </row>
    <row r="16" spans="3:9" s="12" customFormat="1" ht="24" customHeight="1">
      <c r="C16" s="17" t="s">
        <v>323</v>
      </c>
      <c r="F16" s="169"/>
      <c r="G16" s="169"/>
      <c r="H16" s="171"/>
      <c r="I16" s="26">
        <v>131.98</v>
      </c>
    </row>
    <row r="17" spans="3:9" s="12" customFormat="1" ht="24" customHeight="1">
      <c r="C17" s="41" t="s">
        <v>331</v>
      </c>
      <c r="F17" s="169"/>
      <c r="G17" s="169"/>
      <c r="H17" s="171"/>
      <c r="I17" s="26">
        <v>2.2</v>
      </c>
    </row>
    <row r="18" spans="3:10" s="12" customFormat="1" ht="24" customHeight="1">
      <c r="C18" s="41" t="s">
        <v>332</v>
      </c>
      <c r="F18" s="169"/>
      <c r="G18" s="169"/>
      <c r="H18" s="171"/>
      <c r="I18" s="130">
        <v>2.64</v>
      </c>
      <c r="J18" s="25">
        <f>SUM(I11:I18)</f>
        <v>6893578.23</v>
      </c>
    </row>
    <row r="19" spans="2:9" s="12" customFormat="1" ht="13.5" customHeight="1">
      <c r="B19" s="24" t="s">
        <v>83</v>
      </c>
      <c r="G19" s="169"/>
      <c r="H19" s="172"/>
      <c r="I19" s="171"/>
    </row>
    <row r="20" spans="2:10" s="12" customFormat="1" ht="24.75">
      <c r="B20" s="16" t="s">
        <v>213</v>
      </c>
      <c r="C20" s="36" t="s">
        <v>212</v>
      </c>
      <c r="F20" s="169"/>
      <c r="G20" s="169"/>
      <c r="H20" s="169"/>
      <c r="I20" s="169">
        <v>2277500</v>
      </c>
      <c r="J20" s="26"/>
    </row>
    <row r="21" spans="3:9" s="12" customFormat="1" ht="24" customHeight="1">
      <c r="C21" s="17" t="s">
        <v>322</v>
      </c>
      <c r="F21" s="169"/>
      <c r="G21" s="169"/>
      <c r="H21" s="171"/>
      <c r="I21" s="26">
        <v>42835</v>
      </c>
    </row>
    <row r="22" spans="3:10" s="12" customFormat="1" ht="24" customHeight="1">
      <c r="C22" s="17" t="s">
        <v>83</v>
      </c>
      <c r="F22" s="169"/>
      <c r="G22" s="169"/>
      <c r="H22" s="171"/>
      <c r="I22" s="171"/>
      <c r="J22" s="26"/>
    </row>
    <row r="23" spans="3:10" s="12" customFormat="1" ht="27">
      <c r="C23" s="36" t="s">
        <v>83</v>
      </c>
      <c r="F23" s="169"/>
      <c r="G23" s="169"/>
      <c r="H23" s="169"/>
      <c r="I23" s="169"/>
      <c r="J23" s="25">
        <f>SUM(I20:I23)</f>
        <v>2320335</v>
      </c>
    </row>
    <row r="24" spans="2:10" s="12" customFormat="1" ht="27.75" thickBot="1">
      <c r="B24" s="16" t="s">
        <v>329</v>
      </c>
      <c r="G24" s="169"/>
      <c r="H24" s="172"/>
      <c r="I24" s="169"/>
      <c r="J24" s="27">
        <f>J7+J18-J23</f>
        <v>18020861.740000002</v>
      </c>
    </row>
    <row r="25" spans="6:9" s="12" customFormat="1" ht="12.75" customHeight="1" thickTop="1">
      <c r="F25" s="169"/>
      <c r="G25" s="169"/>
      <c r="H25" s="169"/>
      <c r="I25" s="169"/>
    </row>
    <row r="26" s="12" customFormat="1" ht="24.75">
      <c r="B26" s="16" t="s">
        <v>330</v>
      </c>
    </row>
    <row r="27" spans="3:11" s="12" customFormat="1" ht="24.75">
      <c r="C27" s="12" t="s">
        <v>140</v>
      </c>
      <c r="J27" s="169">
        <v>0</v>
      </c>
      <c r="K27" s="12" t="s">
        <v>140</v>
      </c>
    </row>
    <row r="28" spans="3:11" s="12" customFormat="1" ht="24.75">
      <c r="C28" s="12" t="s">
        <v>141</v>
      </c>
      <c r="J28" s="169">
        <v>14205</v>
      </c>
      <c r="K28" s="12" t="s">
        <v>141</v>
      </c>
    </row>
    <row r="29" spans="3:11" s="12" customFormat="1" ht="24.75">
      <c r="C29" s="12" t="s">
        <v>109</v>
      </c>
      <c r="J29" s="169">
        <v>0</v>
      </c>
      <c r="K29" s="12" t="s">
        <v>109</v>
      </c>
    </row>
    <row r="30" spans="3:11" s="12" customFormat="1" ht="24.75">
      <c r="C30" s="12" t="s">
        <v>162</v>
      </c>
      <c r="J30" s="169">
        <v>0</v>
      </c>
      <c r="K30" s="12" t="s">
        <v>162</v>
      </c>
    </row>
    <row r="31" spans="3:11" s="12" customFormat="1" ht="24.75">
      <c r="C31" s="12" t="s">
        <v>163</v>
      </c>
      <c r="J31" s="169">
        <v>0</v>
      </c>
      <c r="K31" s="12" t="s">
        <v>163</v>
      </c>
    </row>
    <row r="32" spans="3:11" s="12" customFormat="1" ht="24.75">
      <c r="C32" s="12" t="s">
        <v>333</v>
      </c>
      <c r="J32" s="26">
        <v>18006656.74</v>
      </c>
      <c r="K32" s="12" t="s">
        <v>260</v>
      </c>
    </row>
    <row r="33" spans="10:11" s="12" customFormat="1" ht="25.5" thickBot="1">
      <c r="J33" s="29">
        <f>SUM(J27:J32)</f>
        <v>18020861.74</v>
      </c>
      <c r="K33" s="12" t="s">
        <v>166</v>
      </c>
    </row>
    <row r="34" s="12" customFormat="1" ht="36" customHeight="1" thickTop="1">
      <c r="J34" s="30"/>
    </row>
    <row r="35" s="12" customFormat="1" ht="24.75"/>
    <row r="36" s="12" customFormat="1" ht="24.75"/>
    <row r="37" s="12" customFormat="1" ht="24.75"/>
    <row r="38" s="12" customFormat="1" ht="24.75"/>
    <row r="39" s="12" customFormat="1" ht="24.75"/>
    <row r="40" s="12" customFormat="1" ht="24.75"/>
    <row r="41" s="12" customFormat="1" ht="24.75"/>
    <row r="42" s="12" customFormat="1" ht="24.75"/>
    <row r="43" s="12" customFormat="1" ht="24.75"/>
    <row r="44" ht="24.75">
      <c r="K44" s="12"/>
    </row>
  </sheetData>
  <sheetProtection/>
  <mergeCells count="3">
    <mergeCell ref="A2:J2"/>
    <mergeCell ref="A3:J3"/>
    <mergeCell ref="A4:J4"/>
  </mergeCells>
  <printOptions/>
  <pageMargins left="0.31" right="0.36" top="0.37" bottom="0.35" header="0.25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zoomScalePageLayoutView="0" workbookViewId="0" topLeftCell="B34">
      <selection activeCell="A43" sqref="A43:IV45"/>
    </sheetView>
  </sheetViews>
  <sheetFormatPr defaultColWidth="9.140625" defaultRowHeight="21.75"/>
  <cols>
    <col min="1" max="1" width="10.8515625" style="0" customWidth="1"/>
    <col min="2" max="2" width="46.7109375" style="0" customWidth="1"/>
    <col min="3" max="3" width="15.00390625" style="0" customWidth="1"/>
    <col min="4" max="4" width="11.7109375" style="0" customWidth="1"/>
    <col min="5" max="5" width="11.28125" style="0" customWidth="1"/>
    <col min="6" max="6" width="14.8515625" style="0" customWidth="1"/>
    <col min="7" max="7" width="13.140625" style="0" customWidth="1"/>
    <col min="8" max="8" width="12.57421875" style="0" customWidth="1"/>
    <col min="9" max="10" width="18.8515625" style="0" customWidth="1"/>
  </cols>
  <sheetData>
    <row r="1" spans="1:9" s="12" customFormat="1" ht="27" customHeight="1">
      <c r="A1" s="392" t="s">
        <v>6</v>
      </c>
      <c r="B1" s="392"/>
      <c r="C1" s="392"/>
      <c r="D1" s="392"/>
      <c r="E1" s="392"/>
      <c r="F1" s="392"/>
      <c r="G1" s="392"/>
      <c r="H1" s="392"/>
      <c r="I1" s="392"/>
    </row>
    <row r="2" spans="1:9" s="12" customFormat="1" ht="27" customHeight="1">
      <c r="A2" s="392" t="s">
        <v>199</v>
      </c>
      <c r="B2" s="392"/>
      <c r="C2" s="392"/>
      <c r="D2" s="392"/>
      <c r="E2" s="392"/>
      <c r="F2" s="392"/>
      <c r="G2" s="392"/>
      <c r="H2" s="392"/>
      <c r="I2" s="392"/>
    </row>
    <row r="3" spans="1:9" s="12" customFormat="1" ht="27" customHeight="1">
      <c r="A3" s="392" t="s">
        <v>286</v>
      </c>
      <c r="B3" s="392"/>
      <c r="C3" s="392"/>
      <c r="D3" s="392"/>
      <c r="E3" s="392"/>
      <c r="F3" s="392"/>
      <c r="G3" s="392"/>
      <c r="H3" s="392"/>
      <c r="I3" s="392"/>
    </row>
    <row r="4" spans="1:9" s="12" customFormat="1" ht="27" customHeight="1">
      <c r="A4" s="226" t="s">
        <v>287</v>
      </c>
      <c r="B4" s="20"/>
      <c r="C4" s="20"/>
      <c r="D4" s="20"/>
      <c r="E4" s="20"/>
      <c r="F4" s="20"/>
      <c r="G4" s="20"/>
      <c r="H4" s="20"/>
      <c r="I4" s="20"/>
    </row>
    <row r="5" spans="1:9" s="12" customFormat="1" ht="24.75">
      <c r="A5" s="227" t="s">
        <v>110</v>
      </c>
      <c r="B5" s="430" t="s">
        <v>28</v>
      </c>
      <c r="C5" s="432" t="s">
        <v>111</v>
      </c>
      <c r="D5" s="433"/>
      <c r="E5" s="430" t="s">
        <v>72</v>
      </c>
      <c r="F5" s="430" t="s">
        <v>71</v>
      </c>
      <c r="G5" s="228" t="s">
        <v>288</v>
      </c>
      <c r="H5" s="229" t="s">
        <v>112</v>
      </c>
      <c r="I5" s="430" t="s">
        <v>56</v>
      </c>
    </row>
    <row r="6" spans="1:9" s="12" customFormat="1" ht="24.75">
      <c r="A6" s="230" t="s">
        <v>113</v>
      </c>
      <c r="B6" s="431"/>
      <c r="C6" s="231" t="s">
        <v>114</v>
      </c>
      <c r="D6" s="232" t="s">
        <v>115</v>
      </c>
      <c r="E6" s="431"/>
      <c r="F6" s="431"/>
      <c r="G6" s="233" t="s">
        <v>289</v>
      </c>
      <c r="H6" s="234" t="s">
        <v>72</v>
      </c>
      <c r="I6" s="431"/>
    </row>
    <row r="7" spans="1:11" s="242" customFormat="1" ht="24" customHeight="1">
      <c r="A7" s="235" t="s">
        <v>290</v>
      </c>
      <c r="B7" s="42" t="s">
        <v>291</v>
      </c>
      <c r="C7" s="236">
        <v>108700</v>
      </c>
      <c r="D7" s="237"/>
      <c r="E7" s="238"/>
      <c r="F7" s="426">
        <v>242000</v>
      </c>
      <c r="G7" s="239"/>
      <c r="H7" s="240"/>
      <c r="I7" s="241" t="s">
        <v>117</v>
      </c>
      <c r="K7" s="243"/>
    </row>
    <row r="8" spans="1:11" s="242" customFormat="1" ht="24" customHeight="1">
      <c r="A8" s="244"/>
      <c r="B8" s="245" t="s">
        <v>292</v>
      </c>
      <c r="C8" s="246">
        <v>134700</v>
      </c>
      <c r="D8" s="247"/>
      <c r="E8" s="248"/>
      <c r="F8" s="427"/>
      <c r="G8" s="249"/>
      <c r="H8" s="250"/>
      <c r="I8" s="241" t="s">
        <v>293</v>
      </c>
      <c r="K8" s="243"/>
    </row>
    <row r="9" spans="1:11" s="242" customFormat="1" ht="24" customHeight="1">
      <c r="A9" s="251"/>
      <c r="B9" s="252" t="s">
        <v>294</v>
      </c>
      <c r="C9" s="253">
        <v>165000</v>
      </c>
      <c r="D9" s="254"/>
      <c r="E9" s="255"/>
      <c r="F9" s="256">
        <v>164000</v>
      </c>
      <c r="G9" s="257"/>
      <c r="H9" s="258"/>
      <c r="I9" s="259" t="s">
        <v>295</v>
      </c>
      <c r="K9" s="243"/>
    </row>
    <row r="10" spans="1:9" s="242" customFormat="1" ht="24" customHeight="1">
      <c r="A10" s="260"/>
      <c r="B10" s="261" t="s">
        <v>296</v>
      </c>
      <c r="C10" s="262">
        <v>30900</v>
      </c>
      <c r="D10" s="263"/>
      <c r="E10" s="264"/>
      <c r="F10" s="264">
        <v>30500</v>
      </c>
      <c r="G10" s="265"/>
      <c r="H10" s="266"/>
      <c r="I10" s="259" t="s">
        <v>297</v>
      </c>
    </row>
    <row r="11" spans="1:9" s="242" customFormat="1" ht="24" customHeight="1">
      <c r="A11" s="260"/>
      <c r="B11" s="261" t="s">
        <v>298</v>
      </c>
      <c r="C11" s="262">
        <v>61200</v>
      </c>
      <c r="D11" s="263"/>
      <c r="E11" s="264"/>
      <c r="F11" s="264">
        <v>60000</v>
      </c>
      <c r="G11" s="265"/>
      <c r="H11" s="266"/>
      <c r="I11" s="267"/>
    </row>
    <row r="12" spans="1:9" s="242" customFormat="1" ht="24" customHeight="1">
      <c r="A12" s="268"/>
      <c r="B12" s="269" t="s">
        <v>299</v>
      </c>
      <c r="C12" s="262">
        <v>143700</v>
      </c>
      <c r="D12" s="263"/>
      <c r="E12" s="264"/>
      <c r="F12" s="264">
        <v>142000</v>
      </c>
      <c r="G12" s="265"/>
      <c r="H12" s="266"/>
      <c r="I12" s="267"/>
    </row>
    <row r="13" spans="1:9" s="242" customFormat="1" ht="24" customHeight="1">
      <c r="A13" s="53"/>
      <c r="B13" s="49" t="s">
        <v>300</v>
      </c>
      <c r="C13" s="270">
        <v>125900</v>
      </c>
      <c r="D13" s="271"/>
      <c r="E13" s="272"/>
      <c r="F13" s="272"/>
      <c r="G13" s="273"/>
      <c r="H13" s="274"/>
      <c r="I13" s="275"/>
    </row>
    <row r="14" spans="1:9" s="242" customFormat="1" ht="24" customHeight="1">
      <c r="A14" s="53"/>
      <c r="B14" s="276" t="s">
        <v>301</v>
      </c>
      <c r="C14" s="270">
        <v>116000</v>
      </c>
      <c r="D14" s="271"/>
      <c r="E14" s="272"/>
      <c r="F14" s="272">
        <v>397000</v>
      </c>
      <c r="G14" s="273"/>
      <c r="H14" s="274"/>
      <c r="I14" s="275"/>
    </row>
    <row r="15" spans="1:9" s="242" customFormat="1" ht="24" customHeight="1">
      <c r="A15" s="53"/>
      <c r="B15" s="276" t="s">
        <v>302</v>
      </c>
      <c r="C15" s="270">
        <v>156300</v>
      </c>
      <c r="D15" s="271"/>
      <c r="E15" s="272"/>
      <c r="F15" s="272"/>
      <c r="G15" s="273"/>
      <c r="H15" s="274"/>
      <c r="I15" s="277"/>
    </row>
    <row r="16" spans="1:9" s="242" customFormat="1" ht="24" customHeight="1">
      <c r="A16" s="53"/>
      <c r="B16" s="278" t="s">
        <v>303</v>
      </c>
      <c r="C16" s="270">
        <v>218900</v>
      </c>
      <c r="D16" s="271"/>
      <c r="E16" s="272"/>
      <c r="F16" s="272">
        <v>217000</v>
      </c>
      <c r="G16" s="273"/>
      <c r="H16" s="274"/>
      <c r="I16" s="277"/>
    </row>
    <row r="17" spans="1:9" s="242" customFormat="1" ht="24" customHeight="1">
      <c r="A17" s="53"/>
      <c r="B17" s="279" t="s">
        <v>304</v>
      </c>
      <c r="C17" s="270">
        <v>133200</v>
      </c>
      <c r="D17" s="271"/>
      <c r="E17" s="272"/>
      <c r="F17" s="272">
        <v>132000</v>
      </c>
      <c r="G17" s="273"/>
      <c r="H17" s="274"/>
      <c r="I17" s="277"/>
    </row>
    <row r="18" spans="1:9" s="242" customFormat="1" ht="24" customHeight="1">
      <c r="A18" s="53"/>
      <c r="B18" s="279" t="s">
        <v>305</v>
      </c>
      <c r="C18" s="270">
        <v>212000</v>
      </c>
      <c r="D18" s="271"/>
      <c r="E18" s="272"/>
      <c r="F18" s="272">
        <v>211000</v>
      </c>
      <c r="G18" s="273"/>
      <c r="H18" s="274"/>
      <c r="I18" s="277"/>
    </row>
    <row r="19" spans="1:9" s="242" customFormat="1" ht="24" customHeight="1">
      <c r="A19" s="53"/>
      <c r="B19" s="279" t="s">
        <v>306</v>
      </c>
      <c r="C19" s="270">
        <v>86000</v>
      </c>
      <c r="D19" s="271"/>
      <c r="E19" s="272"/>
      <c r="F19" s="272">
        <v>85000</v>
      </c>
      <c r="G19" s="273"/>
      <c r="H19" s="274"/>
      <c r="I19" s="277"/>
    </row>
    <row r="20" spans="1:9" s="242" customFormat="1" ht="24" customHeight="1">
      <c r="A20" s="53"/>
      <c r="B20" s="49" t="s">
        <v>307</v>
      </c>
      <c r="C20" s="270">
        <v>210900</v>
      </c>
      <c r="D20" s="271"/>
      <c r="E20" s="272"/>
      <c r="F20" s="272">
        <v>210000</v>
      </c>
      <c r="G20" s="273"/>
      <c r="H20" s="274"/>
      <c r="I20" s="280"/>
    </row>
    <row r="21" spans="1:9" s="242" customFormat="1" ht="24" customHeight="1">
      <c r="A21" s="53"/>
      <c r="B21" s="49" t="s">
        <v>308</v>
      </c>
      <c r="C21" s="270">
        <v>149200</v>
      </c>
      <c r="D21" s="271"/>
      <c r="E21" s="272"/>
      <c r="F21" s="272">
        <v>148000</v>
      </c>
      <c r="G21" s="273"/>
      <c r="H21" s="274"/>
      <c r="I21" s="281"/>
    </row>
    <row r="22" spans="1:9" s="242" customFormat="1" ht="27" customHeight="1">
      <c r="A22" s="282"/>
      <c r="B22" s="232" t="s">
        <v>309</v>
      </c>
      <c r="C22" s="283">
        <f>SUM(C7:C21)</f>
        <v>2052600</v>
      </c>
      <c r="D22" s="284">
        <f>SUM(D7:D21)</f>
        <v>0</v>
      </c>
      <c r="E22" s="285">
        <f>SUM(E12:E21)</f>
        <v>0</v>
      </c>
      <c r="F22" s="283">
        <f>SUM(F7:F21)</f>
        <v>2038500</v>
      </c>
      <c r="G22" s="286">
        <f>SUM(G8:G21)</f>
        <v>0</v>
      </c>
      <c r="H22" s="287"/>
      <c r="I22" s="288"/>
    </row>
    <row r="23" spans="1:9" s="242" customFormat="1" ht="25.5" thickBot="1">
      <c r="A23" s="289"/>
      <c r="B23" s="290" t="s">
        <v>116</v>
      </c>
      <c r="C23" s="291">
        <f>C22</f>
        <v>2052600</v>
      </c>
      <c r="D23" s="292">
        <v>0</v>
      </c>
      <c r="E23" s="293">
        <f>E22</f>
        <v>0</v>
      </c>
      <c r="F23" s="294">
        <f>F22</f>
        <v>2038500</v>
      </c>
      <c r="G23" s="295">
        <f>G22</f>
        <v>0</v>
      </c>
      <c r="H23" s="296"/>
      <c r="I23" s="296"/>
    </row>
    <row r="24" spans="1:9" s="242" customFormat="1" ht="20.25" customHeight="1" thickTop="1">
      <c r="A24" s="297"/>
      <c r="B24" s="298"/>
      <c r="C24" s="299"/>
      <c r="D24" s="300"/>
      <c r="E24" s="299"/>
      <c r="F24" s="299"/>
      <c r="G24" s="428" t="s">
        <v>310</v>
      </c>
      <c r="H24" s="428"/>
      <c r="I24" s="428"/>
    </row>
    <row r="25" spans="1:9" s="242" customFormat="1" ht="23.25" customHeight="1">
      <c r="A25" s="429" t="s">
        <v>311</v>
      </c>
      <c r="B25" s="429"/>
      <c r="C25" s="429"/>
      <c r="D25" s="429"/>
      <c r="E25" s="429"/>
      <c r="F25" s="429"/>
      <c r="G25" s="429"/>
      <c r="H25" s="429"/>
      <c r="I25" s="429"/>
    </row>
    <row r="26" spans="1:9" s="12" customFormat="1" ht="24.75">
      <c r="A26" s="302" t="s">
        <v>110</v>
      </c>
      <c r="B26" s="430" t="s">
        <v>28</v>
      </c>
      <c r="C26" s="432" t="s">
        <v>111</v>
      </c>
      <c r="D26" s="433"/>
      <c r="E26" s="434" t="s">
        <v>72</v>
      </c>
      <c r="F26" s="434" t="s">
        <v>71</v>
      </c>
      <c r="G26" s="228" t="s">
        <v>288</v>
      </c>
      <c r="H26" s="229" t="s">
        <v>112</v>
      </c>
      <c r="I26" s="434" t="s">
        <v>56</v>
      </c>
    </row>
    <row r="27" spans="1:9" s="12" customFormat="1" ht="24.75">
      <c r="A27" s="230" t="s">
        <v>113</v>
      </c>
      <c r="B27" s="431"/>
      <c r="C27" s="231" t="s">
        <v>114</v>
      </c>
      <c r="D27" s="232" t="s">
        <v>115</v>
      </c>
      <c r="E27" s="435"/>
      <c r="F27" s="435"/>
      <c r="G27" s="303" t="s">
        <v>289</v>
      </c>
      <c r="H27" s="234" t="s">
        <v>72</v>
      </c>
      <c r="I27" s="436"/>
    </row>
    <row r="28" spans="1:9" s="16" customFormat="1" ht="24" customHeight="1">
      <c r="A28" s="304" t="s">
        <v>290</v>
      </c>
      <c r="B28" s="49" t="s">
        <v>312</v>
      </c>
      <c r="C28" s="270">
        <v>40800</v>
      </c>
      <c r="D28" s="305"/>
      <c r="E28" s="306"/>
      <c r="F28" s="423">
        <v>95000</v>
      </c>
      <c r="G28" s="273"/>
      <c r="H28" s="274"/>
      <c r="I28" s="241" t="s">
        <v>117</v>
      </c>
    </row>
    <row r="29" spans="1:9" s="16" customFormat="1" ht="24" customHeight="1">
      <c r="A29" s="307"/>
      <c r="B29" s="49" t="s">
        <v>313</v>
      </c>
      <c r="C29" s="270">
        <v>55400</v>
      </c>
      <c r="D29" s="305"/>
      <c r="E29" s="306"/>
      <c r="F29" s="424"/>
      <c r="G29" s="273"/>
      <c r="H29" s="274"/>
      <c r="I29" s="241" t="s">
        <v>293</v>
      </c>
    </row>
    <row r="30" spans="1:9" s="16" customFormat="1" ht="24" customHeight="1">
      <c r="A30" s="49"/>
      <c r="B30" s="49" t="s">
        <v>314</v>
      </c>
      <c r="C30" s="270">
        <v>145600</v>
      </c>
      <c r="D30" s="305"/>
      <c r="E30" s="306"/>
      <c r="F30" s="306">
        <v>144000</v>
      </c>
      <c r="G30" s="273"/>
      <c r="H30" s="274"/>
      <c r="I30" s="259" t="s">
        <v>295</v>
      </c>
    </row>
    <row r="31" spans="1:9" s="16" customFormat="1" ht="24" customHeight="1">
      <c r="A31" s="49"/>
      <c r="B31" s="49"/>
      <c r="C31" s="270"/>
      <c r="D31" s="305"/>
      <c r="E31" s="306"/>
      <c r="F31" s="306"/>
      <c r="G31" s="273"/>
      <c r="H31" s="274"/>
      <c r="I31" s="259" t="s">
        <v>297</v>
      </c>
    </row>
    <row r="32" spans="1:9" s="16" customFormat="1" ht="24" customHeight="1">
      <c r="A32" s="49"/>
      <c r="B32" s="49"/>
      <c r="C32" s="306"/>
      <c r="D32" s="305"/>
      <c r="E32" s="306"/>
      <c r="F32" s="306"/>
      <c r="G32" s="273"/>
      <c r="H32" s="274"/>
      <c r="I32" s="275"/>
    </row>
    <row r="33" spans="1:9" s="16" customFormat="1" ht="23.25" customHeight="1">
      <c r="A33" s="307"/>
      <c r="B33" s="49"/>
      <c r="C33" s="270"/>
      <c r="D33" s="305"/>
      <c r="E33" s="306"/>
      <c r="F33" s="306"/>
      <c r="G33" s="308"/>
      <c r="H33" s="271"/>
      <c r="I33" s="275"/>
    </row>
    <row r="34" spans="1:9" s="16" customFormat="1" ht="23.25" customHeight="1">
      <c r="A34" s="309"/>
      <c r="B34" s="49"/>
      <c r="C34" s="270"/>
      <c r="D34" s="305"/>
      <c r="E34" s="306"/>
      <c r="F34" s="310"/>
      <c r="G34" s="308"/>
      <c r="H34" s="271"/>
      <c r="I34" s="275"/>
    </row>
    <row r="35" spans="1:9" s="16" customFormat="1" ht="23.25" customHeight="1">
      <c r="A35" s="311"/>
      <c r="B35" s="49"/>
      <c r="C35" s="270"/>
      <c r="D35" s="312"/>
      <c r="E35" s="313"/>
      <c r="F35" s="306"/>
      <c r="G35" s="314"/>
      <c r="H35" s="237"/>
      <c r="I35" s="315"/>
    </row>
    <row r="36" spans="1:9" s="16" customFormat="1" ht="23.25" customHeight="1">
      <c r="A36" s="316"/>
      <c r="B36" s="252"/>
      <c r="C36" s="253"/>
      <c r="D36" s="305"/>
      <c r="E36" s="253"/>
      <c r="F36" s="306"/>
      <c r="G36" s="317"/>
      <c r="H36" s="318"/>
      <c r="I36" s="319"/>
    </row>
    <row r="37" spans="1:9" s="16" customFormat="1" ht="23.25" customHeight="1">
      <c r="A37" s="316"/>
      <c r="B37" s="252"/>
      <c r="C37" s="320"/>
      <c r="D37" s="312"/>
      <c r="E37" s="253"/>
      <c r="F37" s="306"/>
      <c r="G37" s="317"/>
      <c r="H37" s="318"/>
      <c r="I37" s="319"/>
    </row>
    <row r="38" spans="1:9" s="12" customFormat="1" ht="26.25" customHeight="1">
      <c r="A38" s="321"/>
      <c r="B38" s="232" t="s">
        <v>309</v>
      </c>
      <c r="C38" s="283">
        <f>SUM(C28:C37)</f>
        <v>241800</v>
      </c>
      <c r="D38" s="283">
        <f>SUM(D28:D37)</f>
        <v>0</v>
      </c>
      <c r="E38" s="283">
        <f>SUM(E28:E37)</f>
        <v>0</v>
      </c>
      <c r="F38" s="283">
        <f>SUM(F28:F37)</f>
        <v>239000</v>
      </c>
      <c r="G38" s="285">
        <f>SUM(G28:G37)</f>
        <v>0</v>
      </c>
      <c r="H38" s="287"/>
      <c r="I38" s="288"/>
    </row>
    <row r="39" spans="1:9" s="12" customFormat="1" ht="26.25" customHeight="1" thickBot="1">
      <c r="A39" s="322"/>
      <c r="B39" s="290" t="s">
        <v>315</v>
      </c>
      <c r="C39" s="291">
        <f aca="true" t="shared" si="0" ref="C39:I39">C23+C38</f>
        <v>2294400</v>
      </c>
      <c r="D39" s="291">
        <f t="shared" si="0"/>
        <v>0</v>
      </c>
      <c r="E39" s="291">
        <f t="shared" si="0"/>
        <v>0</v>
      </c>
      <c r="F39" s="291">
        <f t="shared" si="0"/>
        <v>2277500</v>
      </c>
      <c r="G39" s="323">
        <f t="shared" si="0"/>
        <v>0</v>
      </c>
      <c r="H39" s="323">
        <f t="shared" si="0"/>
        <v>0</v>
      </c>
      <c r="I39" s="293">
        <f t="shared" si="0"/>
        <v>0</v>
      </c>
    </row>
    <row r="40" spans="1:10" s="12" customFormat="1" ht="26.25" thickBot="1" thickTop="1">
      <c r="A40" s="324"/>
      <c r="B40" s="325" t="s">
        <v>36</v>
      </c>
      <c r="C40" s="326">
        <f>C39</f>
        <v>2294400</v>
      </c>
      <c r="D40" s="326">
        <f>D39+D30</f>
        <v>0</v>
      </c>
      <c r="E40" s="326">
        <f>E39+E30</f>
        <v>0</v>
      </c>
      <c r="F40" s="326">
        <f>F39</f>
        <v>2277500</v>
      </c>
      <c r="G40" s="326">
        <f>G39+G30</f>
        <v>0</v>
      </c>
      <c r="H40" s="327"/>
      <c r="I40" s="328"/>
      <c r="J40" s="26">
        <f>C40-F40</f>
        <v>16900</v>
      </c>
    </row>
    <row r="41" spans="1:10" s="12" customFormat="1" ht="28.5" customHeight="1" thickTop="1">
      <c r="A41" s="329"/>
      <c r="B41" s="127"/>
      <c r="C41" s="127"/>
      <c r="D41" s="127"/>
      <c r="E41" s="392"/>
      <c r="F41" s="392"/>
      <c r="G41" s="392"/>
      <c r="H41" s="425"/>
      <c r="I41" s="425"/>
      <c r="J41" s="330"/>
    </row>
    <row r="42" spans="1:10" s="12" customFormat="1" ht="28.5" customHeight="1">
      <c r="A42" s="329"/>
      <c r="B42" s="127"/>
      <c r="C42" s="127"/>
      <c r="D42" s="127"/>
      <c r="E42" s="20"/>
      <c r="F42" s="20"/>
      <c r="G42" s="20"/>
      <c r="H42" s="301"/>
      <c r="I42" s="301"/>
      <c r="J42" s="330"/>
    </row>
    <row r="43" spans="1:9" s="12" customFormat="1" ht="24.75">
      <c r="A43" s="421" t="s">
        <v>390</v>
      </c>
      <c r="B43" s="421"/>
      <c r="C43" s="36" t="s">
        <v>391</v>
      </c>
      <c r="D43" s="36"/>
      <c r="E43" s="36"/>
      <c r="F43" s="421" t="s">
        <v>392</v>
      </c>
      <c r="G43" s="421"/>
      <c r="H43" s="421"/>
      <c r="I43" s="17"/>
    </row>
    <row r="44" spans="1:9" s="12" customFormat="1" ht="24.75">
      <c r="A44" s="421" t="s">
        <v>316</v>
      </c>
      <c r="B44" s="421"/>
      <c r="C44" s="36" t="s">
        <v>386</v>
      </c>
      <c r="D44" s="36"/>
      <c r="E44" s="36"/>
      <c r="F44" s="421" t="s">
        <v>317</v>
      </c>
      <c r="G44" s="421"/>
      <c r="H44" s="421"/>
      <c r="I44" s="17"/>
    </row>
    <row r="45" spans="1:8" s="12" customFormat="1" ht="24.75">
      <c r="A45" s="421" t="s">
        <v>318</v>
      </c>
      <c r="B45" s="421"/>
      <c r="C45" s="421" t="s">
        <v>393</v>
      </c>
      <c r="D45" s="421"/>
      <c r="E45" s="421"/>
      <c r="F45" s="421" t="s">
        <v>319</v>
      </c>
      <c r="G45" s="421"/>
      <c r="H45" s="421"/>
    </row>
    <row r="46" spans="3:9" s="12" customFormat="1" ht="24.75">
      <c r="C46" s="421"/>
      <c r="D46" s="421"/>
      <c r="E46" s="421"/>
      <c r="F46" s="421"/>
      <c r="G46" s="422"/>
      <c r="H46" s="422"/>
      <c r="I46" s="422"/>
    </row>
  </sheetData>
  <sheetProtection/>
  <mergeCells count="28">
    <mergeCell ref="I5:I6"/>
    <mergeCell ref="E26:E27"/>
    <mergeCell ref="F26:F27"/>
    <mergeCell ref="I26:I27"/>
    <mergeCell ref="A1:I1"/>
    <mergeCell ref="A2:I2"/>
    <mergeCell ref="A3:I3"/>
    <mergeCell ref="B5:B6"/>
    <mergeCell ref="C5:D5"/>
    <mergeCell ref="E5:E6"/>
    <mergeCell ref="F5:F6"/>
    <mergeCell ref="F28:F29"/>
    <mergeCell ref="E41:G41"/>
    <mergeCell ref="H41:I41"/>
    <mergeCell ref="A44:B44"/>
    <mergeCell ref="A45:B45"/>
    <mergeCell ref="F7:F8"/>
    <mergeCell ref="G24:I24"/>
    <mergeCell ref="A25:I25"/>
    <mergeCell ref="B26:B27"/>
    <mergeCell ref="C26:D26"/>
    <mergeCell ref="A43:B43"/>
    <mergeCell ref="F43:H43"/>
    <mergeCell ref="F44:H44"/>
    <mergeCell ref="C45:E45"/>
    <mergeCell ref="F45:H45"/>
    <mergeCell ref="C46:F46"/>
    <mergeCell ref="G46:I46"/>
  </mergeCells>
  <printOptions/>
  <pageMargins left="0.32" right="0.2" top="0.19" bottom="0.3" header="0.22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arena</dc:creator>
  <cp:keywords/>
  <dc:description/>
  <cp:lastModifiedBy>Sky123.Org</cp:lastModifiedBy>
  <cp:lastPrinted>2017-10-19T09:08:38Z</cp:lastPrinted>
  <dcterms:created xsi:type="dcterms:W3CDTF">2004-03-04T08:30:12Z</dcterms:created>
  <dcterms:modified xsi:type="dcterms:W3CDTF">2017-12-21T09:41:20Z</dcterms:modified>
  <cp:category/>
  <cp:version/>
  <cp:contentType/>
  <cp:contentStatus/>
</cp:coreProperties>
</file>