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81" yWindow="65356" windowWidth="10785" windowHeight="7425" firstSheet="2" activeTab="1"/>
  </bookViews>
  <sheets>
    <sheet name="งบแสดงฐานะการเงิน" sheetId="1" r:id="rId1"/>
    <sheet name="งบเงินสะสม57" sheetId="2" r:id="rId2"/>
    <sheet name="งบทรัพย์สิน57" sheetId="3" r:id="rId3"/>
    <sheet name="เปรียบเทียบรับจ่าย" sheetId="4" r:id="rId4"/>
    <sheet name="งบทดลองก่อน-หลังปิดบัญชี" sheetId="5" r:id="rId5"/>
    <sheet name="หมายเหตุประกอบงบปี" sheetId="6" r:id="rId6"/>
    <sheet name="ค้างจ่าย" sheetId="7" r:id="rId7"/>
    <sheet name="รายรับ57" sheetId="8" r:id="rId8"/>
  </sheets>
  <definedNames>
    <definedName name="_xlnm.Print_Area" localSheetId="1">'งบเงินสะสม57'!$A$1:$K$33</definedName>
    <definedName name="_xlnm.Print_Area" localSheetId="4">'งบทดลองก่อน-หลังปิดบัญชี'!$A$1:$D$72</definedName>
    <definedName name="_xlnm.Print_Area" localSheetId="0">'งบแสดงฐานะการเงิน'!$A$1:$I$34</definedName>
    <definedName name="_xlnm.Print_Area" localSheetId="3">'เปรียบเทียบรับจ่าย'!$A$1:$F$46</definedName>
    <definedName name="_xlnm.Print_Area" localSheetId="7">'รายรับ57'!$A$1:$E$48</definedName>
    <definedName name="_xlnm.Print_Area" localSheetId="5">'หมายเหตุประกอบงบปี'!$A$1:$H$34</definedName>
  </definedNames>
  <calcPr fullCalcOnLoad="1"/>
</workbook>
</file>

<file path=xl/sharedStrings.xml><?xml version="1.0" encoding="utf-8"?>
<sst xmlns="http://schemas.openxmlformats.org/spreadsheetml/2006/main" count="468" uniqueCount="319">
  <si>
    <r>
      <t>บวก</t>
    </r>
    <r>
      <rPr>
        <sz val="14"/>
        <rFont val="TH Niramit AS"/>
        <family val="0"/>
      </rPr>
      <t xml:space="preserve">  รับจริงสูงกว่าจ่ายจริง</t>
    </r>
  </si>
  <si>
    <r>
      <t>หัก</t>
    </r>
    <r>
      <rPr>
        <sz val="14"/>
        <rFont val="TH Niramit AS"/>
        <family val="0"/>
      </rPr>
      <t xml:space="preserve"> จ่ายขาดเงินสะสม</t>
    </r>
  </si>
  <si>
    <t xml:space="preserve">      (นางสุรางค์รัตน์  หงษ์ไทย)                         (เชาวลิต   จันทร์พงษ์)                          (นายวุฒิสรรค์  ศรีวิเศษ)</t>
  </si>
  <si>
    <t xml:space="preserve">          หัวหน้าส่วนการคลัง                             ปลัด อบต.หนองฉิม                              นายก อบต.หนองฉิม</t>
  </si>
  <si>
    <t>เงินอุดหนุนเฉพาะกิจเหลือจ่าย</t>
  </si>
  <si>
    <t>ลูกหนี้เงินยืมเงินงบประมาณ</t>
  </si>
  <si>
    <t xml:space="preserve">        รายได้ค้างรับ (ลูกหนี้ภาษี)</t>
  </si>
  <si>
    <t xml:space="preserve"> -ครุภัณฑ์คอมพิวเตอร์</t>
  </si>
  <si>
    <t xml:space="preserve">                                                                 ผู้ตรวจสอบ</t>
  </si>
  <si>
    <t>110100</t>
  </si>
  <si>
    <t>110201</t>
  </si>
  <si>
    <t>110202</t>
  </si>
  <si>
    <t>110203</t>
  </si>
  <si>
    <t>110604</t>
  </si>
  <si>
    <t>110300</t>
  </si>
  <si>
    <t>210402</t>
  </si>
  <si>
    <t>230100</t>
  </si>
  <si>
    <t>320000</t>
  </si>
  <si>
    <t>300000</t>
  </si>
  <si>
    <t>องค์การบริหารส่วนตำบลหนองฉิม</t>
  </si>
  <si>
    <t>รายการ</t>
  </si>
  <si>
    <t>รหัสบัญชี</t>
  </si>
  <si>
    <t>เครดิต</t>
  </si>
  <si>
    <t>เงินสด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</si>
  <si>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</si>
  <si>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</si>
  <si>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</si>
  <si>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</si>
  <si>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</si>
  <si>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</si>
  <si>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งบกลาง</t>
  </si>
  <si>
    <t>รายจ่ายอื่น</t>
  </si>
  <si>
    <t>เงินอุดหนุน</t>
  </si>
  <si>
    <t>เงินสะสม</t>
  </si>
  <si>
    <t>เดบิท</t>
  </si>
  <si>
    <t>ประมาณการ</t>
  </si>
  <si>
    <t>รหัส</t>
  </si>
  <si>
    <t>ภาษีอากร</t>
  </si>
  <si>
    <t>รายได้จากทรัพย์สิน</t>
  </si>
  <si>
    <t>รายได้จากสาธารณูปโภคและการพาณิชย์</t>
  </si>
  <si>
    <t>รายได้จากทุน</t>
  </si>
  <si>
    <t>ภาษีจัดสรร</t>
  </si>
  <si>
    <t>เงินอุดหนุนเฉพาะกิจ</t>
  </si>
  <si>
    <t>จำนวนเงิน</t>
  </si>
  <si>
    <t>รวม</t>
  </si>
  <si>
    <t xml:space="preserve"> (บาท)</t>
  </si>
  <si>
    <t>คงเหลือ</t>
  </si>
  <si>
    <t>หมายเหตุประกอบงบการเงิน</t>
  </si>
  <si>
    <t>ประมาณการรายรับประจำปีเปรียบเทียบกับรายรับจริง</t>
  </si>
  <si>
    <t>หมวด/ประเภท/รายการ</t>
  </si>
  <si>
    <t>หมวดภาษีอากร</t>
  </si>
  <si>
    <t>หมวดค่าธรรมเนียม ค่าปรับและใบอนุญาต</t>
  </si>
  <si>
    <t>หมวดรายได้จากทรัพย์สิน</t>
  </si>
  <si>
    <t>หมวดรายได้จากสาธารณูปโภคและการพาณิชย์</t>
  </si>
  <si>
    <t>หมวดรายได้เบ็ดเตล็ด</t>
  </si>
  <si>
    <t>หมวดเงินจัดสรร</t>
  </si>
  <si>
    <t>หมวดเงินอุดหนุน</t>
  </si>
  <si>
    <t>องค์การบริหารส่วนตำบลหนองฉิม  อำเภอเนินสง่า  จังหวัดชัยภูมิ</t>
  </si>
  <si>
    <t>รายรับจริง</t>
  </si>
  <si>
    <t>รายรับตามประมาณการ</t>
  </si>
  <si>
    <t>รายรับ</t>
  </si>
  <si>
    <t>รายจ่ายจริง</t>
  </si>
  <si>
    <t>รายจ่ายตามประมาณการ</t>
  </si>
  <si>
    <t>รวมรายจ่ายทั้งสิ้น</t>
  </si>
  <si>
    <t>อำเภอเนินสง่า  จังหวัดชัยภูมิ</t>
  </si>
  <si>
    <t>งบเงินสะสม</t>
  </si>
  <si>
    <t>ผู้จัดทำ</t>
  </si>
  <si>
    <t>งบแสดงฐานะการเงิน</t>
  </si>
  <si>
    <t>ทรัพย์สิน</t>
  </si>
  <si>
    <t>หนี้สินและเงินสะสม</t>
  </si>
  <si>
    <t>ทรัพย์สินตามงบทรัพย์สิน</t>
  </si>
  <si>
    <t>ทุนทรัพย์สิน</t>
  </si>
  <si>
    <t>เงินสดในมือ</t>
  </si>
  <si>
    <t>สำรองเงินทุนเงินสะสม</t>
  </si>
  <si>
    <t>องค์การบริหารส่วนตำบลหนองฉิม อำเภอเนินสง่า จังหวัดชัยภูมิ</t>
  </si>
  <si>
    <t>งบทรัพย์สิน</t>
  </si>
  <si>
    <t>ประเภททรัพย์สิน</t>
  </si>
  <si>
    <t xml:space="preserve">                                                                                                        นายก อบต.หนองฉิม</t>
  </si>
  <si>
    <t>ยกมาจาก</t>
  </si>
  <si>
    <t>รับเพิ่ม</t>
  </si>
  <si>
    <t>จำหน่วย</t>
  </si>
  <si>
    <t>ยกไป</t>
  </si>
  <si>
    <t>ทรัพย์สินเกิดจาก</t>
  </si>
  <si>
    <t>จำนวน</t>
  </si>
  <si>
    <t>งวดก่อน</t>
  </si>
  <si>
    <t>งวดนี้</t>
  </si>
  <si>
    <t>งวดหน้า</t>
  </si>
  <si>
    <t>ก</t>
  </si>
  <si>
    <t>อสังหาริมทรัพย์</t>
  </si>
  <si>
    <t>รายได้องค์การบริหารส่วนตำบล</t>
  </si>
  <si>
    <t xml:space="preserve"> -ที่ดิน</t>
  </si>
  <si>
    <t xml:space="preserve"> -อาคาร</t>
  </si>
  <si>
    <t>ข</t>
  </si>
  <si>
    <t>เงินอุดหนุนรัฐบาล</t>
  </si>
  <si>
    <t xml:space="preserve"> -อื่น ๆ (สิ่งก่อสร้าง)</t>
  </si>
  <si>
    <t>สังหาริมทรัพย์</t>
  </si>
  <si>
    <t>ค</t>
  </si>
  <si>
    <t xml:space="preserve"> -ครุภัณฑ์สำนักงาน</t>
  </si>
  <si>
    <t xml:space="preserve"> -ครุภัณฑ์งานบ้านงานครัว</t>
  </si>
  <si>
    <t>ง</t>
  </si>
  <si>
    <t xml:space="preserve">สำรองเงินรายรับ </t>
  </si>
  <si>
    <t xml:space="preserve"> -ครุภัณฑ์โฆษณาเผยแพร่</t>
  </si>
  <si>
    <t xml:space="preserve"> -ครุภัณฑ์การศึกษา</t>
  </si>
  <si>
    <t>จ</t>
  </si>
  <si>
    <t>เงินอุทิศให้</t>
  </si>
  <si>
    <t xml:space="preserve"> -ครุภัณฑ์ไฟฟ้าวิทยุ</t>
  </si>
  <si>
    <t xml:space="preserve"> -ครุภัณฑ์ยานพาหนะและขนส่ง</t>
  </si>
  <si>
    <t xml:space="preserve"> -ครุภัณฑ์การเกษตร</t>
  </si>
  <si>
    <t xml:space="preserve"> -ครุภัณฑ์ประปา</t>
  </si>
  <si>
    <t>งบทดลอง (หลังปิดบัญชี)</t>
  </si>
  <si>
    <t>ประมาณการรายรับ</t>
  </si>
  <si>
    <t xml:space="preserve">     จำนวนเงินที่ตกเป็นเงินสะสม</t>
  </si>
  <si>
    <t>หมายเหตุ</t>
  </si>
  <si>
    <t>เบิกจ่ายแล้ว</t>
  </si>
  <si>
    <t>ก่อหนี้ผูกพัน</t>
  </si>
  <si>
    <t xml:space="preserve"> -ครุภัณฑ์การกีฬา</t>
  </si>
  <si>
    <t xml:space="preserve"> -ครุภัณฑ์วิทยาศาสตร์ฯ</t>
  </si>
  <si>
    <t xml:space="preserve">  - เงินอุดหนุนเฉพาะกิจเหลือจ่าย</t>
  </si>
  <si>
    <t>5.  เงินสะสมที่สามารถนำไปใช้ได้</t>
  </si>
  <si>
    <t>4.  โครงการจ่ายขาดเงินสะสมรอเบิกจ่าย</t>
  </si>
  <si>
    <t>รายจ่ายค้างจ่าย</t>
  </si>
  <si>
    <t>บาท</t>
  </si>
  <si>
    <t xml:space="preserve"> </t>
  </si>
  <si>
    <t>-</t>
  </si>
  <si>
    <t xml:space="preserve">          (นางสุรางค์รัตน์  หงษ์ไทย)</t>
  </si>
  <si>
    <t>เงินฝากธนาคาร ธกส. - ออมทรัพย์ อบต.</t>
  </si>
  <si>
    <t>เงินฝากธนาคาร ธกส. - ออมทรัพย์ บช.2</t>
  </si>
  <si>
    <t>เงินฝากธนาคารกรุงไทย  - ออมทรัพย์ อบต.</t>
  </si>
  <si>
    <t>เงินฝากธนาคารออมสิน  - ประจำ</t>
  </si>
  <si>
    <t>เงินฝากธนาคารกรุงไทย  - ประจำ</t>
  </si>
  <si>
    <t>ลูกหนี้-เงินยืมเงินงบประมาณ</t>
  </si>
  <si>
    <t>110605</t>
  </si>
  <si>
    <t>210403</t>
  </si>
  <si>
    <t>รายจ่ายผัดส่งใบสำคัญ</t>
  </si>
  <si>
    <t>210200</t>
  </si>
  <si>
    <t>2.  เงินมัดจำประกันสัญญา</t>
  </si>
  <si>
    <t>3.  ค่าใช้จ่ายในการจัดเก็บภาษีบำรุงท้องที่  5%</t>
  </si>
  <si>
    <t>4.  ส่วนลดในการจัดเก็บภาษีบำรุงท้องที่  6%</t>
  </si>
  <si>
    <t>5.  เงินโครงการเศรษฐกิจชุมชน</t>
  </si>
  <si>
    <t>1.  ภาษีหัก ณ ที่จ่าย</t>
  </si>
  <si>
    <t>เงินทุนสำรองเงินสะสม (หมายเหตุ 2)</t>
  </si>
  <si>
    <t>+</t>
  </si>
  <si>
    <t>สูง</t>
  </si>
  <si>
    <t xml:space="preserve"> -</t>
  </si>
  <si>
    <t>ต่ำ</t>
  </si>
  <si>
    <t>ค่าธรรมเนียม ค่าปรับ และใบอนุญาต</t>
  </si>
  <si>
    <t>รายได้เบ็ตเตล็ด</t>
  </si>
  <si>
    <t>เงินอุดหนุนทั่วไป</t>
  </si>
  <si>
    <t>ประมาณการรายจ่าย</t>
  </si>
  <si>
    <t>รายจ่าย</t>
  </si>
  <si>
    <t>รายรับ       สูงกว่า/(ต่ำกว่า)   รายจ่าย</t>
  </si>
  <si>
    <t>/รายจ่าย…</t>
  </si>
  <si>
    <t>-2-</t>
  </si>
  <si>
    <t xml:space="preserve">     ทุนสำรองเงินสะสม  25%</t>
  </si>
  <si>
    <t xml:space="preserve">      ทุนสำรองเงินสะสมทั้งสิ้น</t>
  </si>
  <si>
    <t>ฉ</t>
  </si>
  <si>
    <t xml:space="preserve">  เงินฝากธนาคาร ธกส. - ออมทรัพย์ บช.1   </t>
  </si>
  <si>
    <t xml:space="preserve">  เงินฝากธนาคาร ธกส. - ออมทรัพย์ บช.2   </t>
  </si>
  <si>
    <t xml:space="preserve">  เงินฝากธนาคาร กรุงไทย - ออมทรัพย์       </t>
  </si>
  <si>
    <t xml:space="preserve">  เงินฝากธนาคาร กรุงไทย - ประจำ            </t>
  </si>
  <si>
    <t xml:space="preserve">  เงินฝากธนาคารกรุงไทย -กระแสรายวัน    </t>
  </si>
  <si>
    <t>เงินเดือน(ฝ่ายการเมือง)</t>
  </si>
  <si>
    <t>เงินเดือน(ฝ่ายประจำ)</t>
  </si>
  <si>
    <r>
      <t>รวม</t>
    </r>
    <r>
      <rPr>
        <sz val="16"/>
        <rFont val="TH Niramit AS"/>
        <family val="0"/>
      </rPr>
      <t xml:space="preserve"> รายจ่ายตามประมาณการรายจ่ายทั้งสิ้น</t>
    </r>
  </si>
  <si>
    <t>ปี 55</t>
  </si>
  <si>
    <t>ครุภัณฑ์  เงินอุดหนุน</t>
  </si>
  <si>
    <t>เงินฝากธนาคารกรุงไทย -กระแสรายวัน    307-6-06165-8</t>
  </si>
  <si>
    <t>เงินฝากธนาคาร ออมสิน - ประจำ    300-0-0433882-2</t>
  </si>
  <si>
    <r>
      <t>บวก</t>
    </r>
    <r>
      <rPr>
        <sz val="16"/>
        <rFont val="TH Niramit AS"/>
        <family val="0"/>
      </rPr>
      <t xml:space="preserve">  - รับจริงสูงกว่าจ่ายจริง</t>
    </r>
  </si>
  <si>
    <r>
      <t>หัก</t>
    </r>
    <r>
      <rPr>
        <sz val="16"/>
        <rFont val="TH Niramit AS"/>
        <family val="0"/>
      </rPr>
      <t xml:space="preserve"> รายจ่ายทั้งสิ้น</t>
    </r>
  </si>
  <si>
    <t>เงินรายได้</t>
  </si>
  <si>
    <t>ช</t>
  </si>
  <si>
    <t>เงินอุดหนุทั่วไป - โครงการไทยเข้มแข็ง</t>
  </si>
  <si>
    <t xml:space="preserve"> -ครุภัณฑ์อื่น</t>
  </si>
  <si>
    <t>1 ภาษีโรงเรือนและที่ดิน</t>
  </si>
  <si>
    <t>2 ภาษีบำรุงท้องที่</t>
  </si>
  <si>
    <t>3 ภาษีป้าย</t>
  </si>
  <si>
    <t>1 ค่าธรรมเนียมการเก็บและขนขยะมูลฝอย</t>
  </si>
  <si>
    <t>5 ค่าธรรมเนียมการเก็บและขนอุจจาระและสิ่งปฏิกูล</t>
  </si>
  <si>
    <t>7 ค่าใบอนุญาตอื่นๆ</t>
  </si>
  <si>
    <t>1 ค่าเช่าหรือค่าบริการสถานที่</t>
  </si>
  <si>
    <t>2 ดอกเบี้ยเงินฝากธนาคาร</t>
  </si>
  <si>
    <t>1 รายได้จากการดำเนินกิจการตลาดสด</t>
  </si>
  <si>
    <t>2 รายได้จากการจำหน่ายน้ำประปา</t>
  </si>
  <si>
    <t>1 ค่าขายแบบแปลน</t>
  </si>
  <si>
    <t>2 รายได้เบ็ดเตล็ดอื่นๆ</t>
  </si>
  <si>
    <t>1 ภาษีมูลค่าเพิ่มตาม พรบ. กำหนดแผนและขั้นตอนกระจายอำนาจ</t>
  </si>
  <si>
    <t>2 ภาษีมูลค่าเพิ่ม 1 ใน 9</t>
  </si>
  <si>
    <t>3 ภาษีธุรกิจเฉพาะ</t>
  </si>
  <si>
    <t>4 ภาษีสุรา</t>
  </si>
  <si>
    <t>5 ภาษีสรรพสามิต</t>
  </si>
  <si>
    <t>1 เงินอุดหนุนทั่วไปสำหรับดำเนินการตามอำนาจหน้าที่และภารกิจถ่ายโอนเลือกทำ</t>
  </si>
  <si>
    <t>3 รายได้จากทรัพย์สินอื่น</t>
  </si>
  <si>
    <t>รวมเงินรายรับตามข้อบัญญัติ</t>
  </si>
  <si>
    <t>หมวด / ประเภท</t>
  </si>
  <si>
    <t>ไม่ก่อหนี้ผูกพัน</t>
  </si>
  <si>
    <t>หมวดค่าครุภัณฑ์</t>
  </si>
  <si>
    <t xml:space="preserve">  เงินฝากธนาคาร ออมสิน - ประจำ            </t>
  </si>
  <si>
    <t>3.  ลูกหนี้ภาษีป้าย</t>
  </si>
  <si>
    <t xml:space="preserve">  ผู้ตรวจสอบ</t>
  </si>
  <si>
    <t xml:space="preserve">  ผู้จัดทำ</t>
  </si>
  <si>
    <t xml:space="preserve">                          (นางสุรางค์รัตน์   หงษ์ไทย)</t>
  </si>
  <si>
    <t xml:space="preserve">     ตำแหน่ง นักวิชาการเงินและบัญชี</t>
  </si>
  <si>
    <t xml:space="preserve">          (นางอรวรรณ  ประทุมวงศ์) </t>
  </si>
  <si>
    <t xml:space="preserve">  1. รถบรรทุก (ดีเซล) แบบบรรทุกน้ำ</t>
  </si>
  <si>
    <t xml:space="preserve">      (นางอรวรรณ  ประทุมวงศ์)</t>
  </si>
  <si>
    <t xml:space="preserve">                         ตำแหน่ง ผู้อำนวยการกองคลัง</t>
  </si>
  <si>
    <t>ตำแหน่ง  ผู้อำนวยการกองคลัง</t>
  </si>
  <si>
    <t>องค์การบริหารส่วนตำบลหนองฉิม อ.เนินสง่า จ.ชัยภูมิ</t>
  </si>
  <si>
    <t>2 ค่าธรรมเนียมจดทะเบียนพาณิชย์</t>
  </si>
  <si>
    <t>3 ค่าเปรียบเทียบปรับผู้กระทำผิดกฎหมายจราจรทางบก</t>
  </si>
  <si>
    <t>4 ค่าปรับการผิดสัญญา</t>
  </si>
  <si>
    <t>6 ค่าใบอนุญาตกิจการที่เป็นอันตรายต่อสุขภาพ</t>
  </si>
  <si>
    <t>6 ภาษีการพนัน</t>
  </si>
  <si>
    <t>7 ค่าภาคหลวงแร่</t>
  </si>
  <si>
    <t>8 ค่าภาคหลวงปิโตรเลียม</t>
  </si>
  <si>
    <t>9 ค่าธรรมเนียมจดทะเบียนสิทธิและนิติกรรมที่ดิน</t>
  </si>
  <si>
    <t>10 ค่าภาษีและค่าธรรมเนียมรถยนต์</t>
  </si>
  <si>
    <t>2 เงินอุดหนุน - ศูนย์รวมข้อมูลข่าวสารฯ (อยู่หมวดรายได้เบ็ดเตล็ด111,000)</t>
  </si>
  <si>
    <t>ประจำเดือน ตุลาคม 2556 - กันยายน  2557</t>
  </si>
  <si>
    <t>งบทดลอง (ก่อนปิดบัญชี)</t>
  </si>
  <si>
    <t>เงินฝากจังหวัด</t>
  </si>
  <si>
    <t>120100</t>
  </si>
  <si>
    <t>510000</t>
  </si>
  <si>
    <t>เงินเดือน (ฝ่ายการเมือง)</t>
  </si>
  <si>
    <t>521000</t>
  </si>
  <si>
    <t>เงินเดือน (ฝ่ายประจำ)</t>
  </si>
  <si>
    <t>522000</t>
  </si>
  <si>
    <t>531000</t>
  </si>
  <si>
    <t>532000</t>
  </si>
  <si>
    <t>533000</t>
  </si>
  <si>
    <t>534000</t>
  </si>
  <si>
    <t>560000</t>
  </si>
  <si>
    <t>541000</t>
  </si>
  <si>
    <t>550000</t>
  </si>
  <si>
    <t>400000</t>
  </si>
  <si>
    <t>ณ วันที่  30 กันยายน 2557</t>
  </si>
  <si>
    <t>ณ วันที่  30  กันยายน  2557</t>
  </si>
  <si>
    <t>รายได้ค้างรับ (หมายเหตุ 1 )</t>
  </si>
  <si>
    <r>
      <t>หมายเหตุ 1</t>
    </r>
    <r>
      <rPr>
        <b/>
        <sz val="16"/>
        <rFont val="TH Niramit AS"/>
        <family val="0"/>
      </rPr>
      <t xml:space="preserve">  รายได้ค้างรับ ประกอบด้วย</t>
    </r>
  </si>
  <si>
    <t>1. ลูกหนี้-ภาษีโรงเรือนและที่ดิน</t>
  </si>
  <si>
    <t>2. ลูกหนี้-ภาษีบำรุงท้องที่ (ตาม แบบ กค.2)</t>
  </si>
  <si>
    <t>3. ลูกหนี้-ภาษีป้าย</t>
  </si>
  <si>
    <t>เงินรับฝาก (หมายเหตุ 2)</t>
  </si>
  <si>
    <t>รายจ่ายค้างจ่าย (หมายเหตุ 3)</t>
  </si>
  <si>
    <r>
      <t>หมายเหตุ  2</t>
    </r>
    <r>
      <rPr>
        <b/>
        <sz val="16"/>
        <rFont val="TH Niramit AS"/>
        <family val="0"/>
      </rPr>
      <t xml:space="preserve">    เงินรับฝาก</t>
    </r>
  </si>
  <si>
    <t>หมายเหตุ 4</t>
  </si>
  <si>
    <t>เงินรับฝาก (หมายเหตุ 2 )</t>
  </si>
  <si>
    <t xml:space="preserve">     (นางอรวรรณ  ประทุมวงศ์)          (นางสุรางค์รัตน์  หงษ์ไทย)             (นางสุรางค์รัตน์  หงษ์ไทย)              (นายวินัย  โชคชัย)</t>
  </si>
  <si>
    <t xml:space="preserve">        นักวิชาการเงินและบัญชี                ผู้อำนวยการกองคลัง        ผอ.กองคลังรักษาราชการแทนปลัดอบต.         นายก อบต.</t>
  </si>
  <si>
    <t>เงินฝากธนาคารกรุงไทย -กระแสรายวัน เพื่อการรับเงิน</t>
  </si>
  <si>
    <t>เงินฝากธนาคาร ธกส. - ออมทรัพย์ บช.1 1112-2-59680-8</t>
  </si>
  <si>
    <t>เงินฝากธนาคาร ธกส. - ออมทรัพย์ บช.2  1112-2-69140-2</t>
  </si>
  <si>
    <t>เงินฝากธนาคาร กรุงไทย - ออมทรัพย์      981-2-20437-7</t>
  </si>
  <si>
    <t>เงินฝากธนาคาร กรุงไทย - ประจำ          980-8-71574-5</t>
  </si>
  <si>
    <t xml:space="preserve">ตำแหน่ง นักวิชาการเงินและบัญชี                                     </t>
  </si>
  <si>
    <t>ผู้ตรวจสอบ</t>
  </si>
  <si>
    <t>1.  ลูกหนี้ภาษีโรงเรือนและที่ดิน</t>
  </si>
  <si>
    <t>2.  ลูกหนี้ภาษีบำรุงท้องที่</t>
  </si>
  <si>
    <t xml:space="preserve">  - รายได้ค้างรับ (ลูกหนี้ภาษีเพิ่มขึ้น)</t>
  </si>
  <si>
    <t xml:space="preserve">  - รายจ่ายค้างจ่าย (ทำซ้ำ)</t>
  </si>
  <si>
    <t xml:space="preserve">  - ปิดบัญชีรายจ่ายรอจ่าย </t>
  </si>
  <si>
    <r>
      <t>หัก</t>
    </r>
    <r>
      <rPr>
        <sz val="16"/>
        <rFont val="TH Niramit AS"/>
        <family val="0"/>
      </rPr>
      <t xml:space="preserve">   - จ่ายขาดเงินสะสม </t>
    </r>
  </si>
  <si>
    <t xml:space="preserve"> - จ่ายเงินเดือน (ตามบัญชี 2 - 3)</t>
  </si>
  <si>
    <t>เงินสะสม ณ วันที่  30  กันยายน  2557</t>
  </si>
  <si>
    <t>เงินสะสม  ณ วันที่  30  กันยายน  2557  ประกอบด้วย</t>
  </si>
  <si>
    <t>ณ วันที่   30  กันยายน  2557</t>
  </si>
  <si>
    <t xml:space="preserve"> - ปรับปรุงบัญชี มิ.ย. 57</t>
  </si>
  <si>
    <t>ปิดรายจ่ายรอจ่าย 2556</t>
  </si>
  <si>
    <t>รายจ่ายค้างจ่าย (ปรับปรุง)</t>
  </si>
  <si>
    <t xml:space="preserve">     จ่ายเงินเดือนตกบิก</t>
  </si>
  <si>
    <t xml:space="preserve">     ปรับปรุงบัญชี (มิ.ย. 57)</t>
  </si>
  <si>
    <t>รายได้ค้างรับ  (หมายเหตุ 1)</t>
  </si>
  <si>
    <t>เงินคงเหลือ ณ  30 กันยายน 2557</t>
  </si>
  <si>
    <t>งบรายรับ - รายจ่ายตามงบประมาณประจำปี  2557</t>
  </si>
  <si>
    <t>ตั้งแต่วันที่  1  ตุลาคม  2556  -  30  กันยายน  2557</t>
  </si>
  <si>
    <t>เงินรับฝากต่าง ๆ  (หมายเหตุ  2 )</t>
  </si>
  <si>
    <t xml:space="preserve">        นักวิชาการเงินและบัญชี                          ผู้อำนวยการกองคลัง                       ผอ.กองคลังรักษาราชการแทนปลัดอบต.                     นายก อบต.</t>
  </si>
  <si>
    <t xml:space="preserve">      (นางอรวรรณ  ประทุมวงศ์)                     (นางสุรางค์รัตน์  หงษ์ไทย)                           (นางสุรางค์รัตน์  หงษ์ไทย)                          (นายวินัย  โชคชัย)</t>
  </si>
  <si>
    <t xml:space="preserve"> -ครุภัณฑ์สำรวจ</t>
  </si>
  <si>
    <t xml:space="preserve"> - ครุภัณฑ์ก่อสร้าง</t>
  </si>
  <si>
    <t>รอเอาถนนออก ประมาณ 11,431,000</t>
  </si>
  <si>
    <t xml:space="preserve">     (นางอรวรรณ  ประทุมวงศ์)          (นางสุรางค์รัตน์  หงษ์ไทย)             (นางสุรางค์รัตน์  หงษ์ไทย)                    (นายวินัย  โชคชัย)</t>
  </si>
  <si>
    <t xml:space="preserve">        นักวิชาการเงินและบัญชี                ผู้อำนวยการกองคลัง        ผอ.กองคลังรักษาราชการแทนปลัดอบต.              นายก อบต.</t>
  </si>
  <si>
    <t>ลูกหนี้-เงินยืมเงินสะสม</t>
  </si>
  <si>
    <t>110606</t>
  </si>
  <si>
    <t>ลูกหนี้-ธนาคารออมสิน</t>
  </si>
  <si>
    <t>รายรับจากเงินอุดหนุนเฉพาะกิจ</t>
  </si>
  <si>
    <t>รวมรายรับทั้งสิ้น</t>
  </si>
  <si>
    <r>
      <t>รวม</t>
    </r>
    <r>
      <rPr>
        <sz val="16"/>
        <rFont val="TH Niramit AS"/>
        <family val="0"/>
      </rPr>
      <t xml:space="preserve"> รายจ่ายตามประมาณการรายรับทั้งสิ้น</t>
    </r>
  </si>
  <si>
    <t>รายจ่ายจากเงินอุดหนุนเฉพาะกิจ</t>
  </si>
  <si>
    <t>แก้ไข พ.ย. 57</t>
  </si>
  <si>
    <t>เงินสะสมยกมาเมื่อวันที่  1  ตุลาคม  2556</t>
  </si>
  <si>
    <t xml:space="preserve"> - เงินทุนสำรองเงินสะสม 25%  ประจำปี 2557 </t>
  </si>
  <si>
    <t>ลูกหนี้-เงินขาดบัญชี</t>
  </si>
  <si>
    <t>เงินทุนสำรองเงินสะสม  (หมายเหตุ 3 )</t>
  </si>
  <si>
    <t>รายจ่ายค้างจ่าย (หมายเหตุ 4 )</t>
  </si>
  <si>
    <r>
      <t>หมายเหตุ  3</t>
    </r>
    <r>
      <rPr>
        <b/>
        <sz val="16"/>
        <rFont val="TH Niramit AS"/>
        <family val="0"/>
      </rPr>
      <t xml:space="preserve">   ทุนสำรองเงินสะสม </t>
    </r>
  </si>
  <si>
    <r>
      <t>บวก</t>
    </r>
    <r>
      <rPr>
        <sz val="16"/>
        <rFont val="TH Niramit AS"/>
        <family val="0"/>
      </rPr>
      <t xml:space="preserve"> ทุนสำรองเงินสะสมยกมา ปี 2556</t>
    </r>
  </si>
  <si>
    <t>ณ  30  กันยายน  2557</t>
  </si>
  <si>
    <t xml:space="preserve">     อเนกประสงค์</t>
  </si>
  <si>
    <t>เงินงบประมาณ</t>
  </si>
  <si>
    <t>ตัวเก่าเอารถน้ำเข้าไป พ.ย.57 สตง.ให้ยึดตามพัสดุยังไม่รับมาต้องรอปีงบ 58 ส่งรถ</t>
  </si>
  <si>
    <t>ลูกหนี้เงินยืมเงินสะสม</t>
  </si>
  <si>
    <t>ลูกหนี้เงินขาดบัญชี(ค่าขยะ)</t>
  </si>
  <si>
    <t>ลูกหนี้ธนาคารออมสิน</t>
  </si>
  <si>
    <t>เงินสะสม ณ 1 ตุลาคม 2556</t>
  </si>
  <si>
    <t xml:space="preserve">      สำรองเงินทุนสะสมประจำปี 57</t>
  </si>
  <si>
    <t>เงินสะสม ณ 30 กันยายน 2557</t>
  </si>
  <si>
    <t>110607</t>
  </si>
  <si>
    <t xml:space="preserve">         อรวรรณ  ประทุมวงศ์                 สุรางค์รัตน์  หงษ์ไทย                    สุรางค์รัตน์  หงษ์ไทย                     วินัย  โชคชัย</t>
  </si>
  <si>
    <t xml:space="preserve">        อรวรรณ  ประทุมวงศ์                 สุรางค์รัตน์  หงษ์ไทย                  สุรางค์รัตน์  หงษ์ไทย                           วินัย  โชคชัย</t>
  </si>
  <si>
    <t xml:space="preserve">        อรวรรณ  ประทุมวงศ์                 สุรางค์รัตน์  หงษ์ไทย                  สุรางค์รัตน์  หงษ์ไทย                     วินัย  โชคชัย</t>
  </si>
  <si>
    <t xml:space="preserve">        อรวรรณ  ประทุมวงศ์                 สุรางค์รัตน์  หงษ์ไทย                    สุรางค์รัตน์  หงษ์ไทย                       วินัย  โชคชัย</t>
  </si>
  <si>
    <t xml:space="preserve">             อรวรรณ  ประทุมวงศ์ </t>
  </si>
  <si>
    <t xml:space="preserve">             สุรางค์รัตน์  หงษ์ไทย</t>
  </si>
  <si>
    <t xml:space="preserve">      อรวรรณ  ประทุมวงศ์</t>
  </si>
  <si>
    <t xml:space="preserve">                              สุรางค์รัตน์   หงษ์ไทย</t>
  </si>
  <si>
    <t xml:space="preserve">        อรวรรณ  ประทุมวงศ์                             สุรางค์รัตน์  หงษ์ไทย                                สุรางค์รัตน์  หงษ์ไทย                                วินัย  โชคชัย</t>
  </si>
</sst>
</file>

<file path=xl/styles.xml><?xml version="1.0" encoding="utf-8"?>
<styleSheet xmlns="http://schemas.openxmlformats.org/spreadsheetml/2006/main">
  <numFmts count="5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00"/>
    <numFmt numFmtId="206" formatCode="#,##0.0"/>
    <numFmt numFmtId="207" formatCode="#,##0.00;[Red]#,##0.00"/>
    <numFmt numFmtId="208" formatCode="#,##0.00;#,##0.00"/>
    <numFmt numFmtId="209" formatCode="_-* #,##0.0_-;\-* #,##0.0_-;_-* &quot;-&quot;??_-;_-@_-"/>
    <numFmt numFmtId="210" formatCode="_-* #,##0.000_-;\-* #,##0.000_-;_-* &quot;-&quot;??_-;_-@_-"/>
    <numFmt numFmtId="211" formatCode="_-* #,##0.0000_-;\-* #,##0.0000_-;_-* &quot;-&quot;??_-;_-@_-"/>
    <numFmt numFmtId="212" formatCode="_*\ #,##0.00_-;* #,##0.00_-;_-* &quot;-&quot;??_-;_-@_-"/>
    <numFmt numFmtId="213" formatCode="_-* #,##0.00_-;\(\-* #,##0.00\)_-;_-* &quot;-&quot;??_-;_-@_-"/>
    <numFmt numFmtId="214" formatCode="_-* #,##0.00_-;\(* #,##0.00\)_-;_-* &quot;-&quot;??_-;_-@_-"/>
    <numFmt numFmtId="215" formatCode="_-* #,##0.00_-;\(#,##0.00\)_-;_-* &quot;-&quot;??_-;_-@_-"/>
    <numFmt numFmtId="216" formatCode="_-* #,##0.00_-;* #,##0.00_-;_-* &quot;-&quot;??_-;_-@_-"/>
    <numFmt numFmtId="217" formatCode="[$-409]dddd\,\ mmmm\ dd\,\ yyyy"/>
    <numFmt numFmtId="218" formatCode="[$-107041E]d\ mmm\ yy;@"/>
    <numFmt numFmtId="219" formatCode="_-* #,##0"/>
    <numFmt numFmtId="220" formatCode="\-"/>
    <numFmt numFmtId="221" formatCode="_(* #,##0.00_)\-;\-* #,##0.00_-;_-* &quot;-&quot;??_-;_-@_-"/>
    <numFmt numFmtId="222" formatCode="\(_*\ #,##0.00_-\);\-* #,##0.00_-;_-* &quot;-&quot;??_-;_-@_-"/>
    <numFmt numFmtId="223" formatCode="\(_*\ #,##0.00_-;\-* #,##0.00_-;_-* &quot;-&quot;??_-;_-@_-\)"/>
    <numFmt numFmtId="224" formatCode="#,##0;\(#,##0\)"/>
    <numFmt numFmtId="225" formatCode="#,##0.0;\(#,##0.0\)"/>
    <numFmt numFmtId="226" formatCode="#,##0.00;\(#,##0.00\)"/>
    <numFmt numFmtId="227" formatCode="_(* #,##0_);_(* \(#,##0\);_(* &quot;-&quot;??_);_(@_)"/>
    <numFmt numFmtId="228" formatCode="#,##0.00_ ;\-#,##0.00\ "/>
    <numFmt numFmtId="229" formatCode="_-* #,##0_-;\-* #,##0_-;_-* &quot;-&quot;??_-;_-@_-"/>
    <numFmt numFmtId="230" formatCode="_(* #,##0.0_);_(* \(#,##0.0\);_(* &quot;-&quot;??_);_(@_)"/>
  </numFmts>
  <fonts count="71">
    <font>
      <sz val="14"/>
      <name val="Cordia New"/>
      <family val="0"/>
    </font>
    <font>
      <sz val="16"/>
      <name val="Cordia New"/>
      <family val="2"/>
    </font>
    <font>
      <sz val="8"/>
      <name val="Cordia New"/>
      <family val="2"/>
    </font>
    <font>
      <b/>
      <sz val="14"/>
      <name val="Cordia New"/>
      <family val="2"/>
    </font>
    <font>
      <sz val="16"/>
      <name val="AngsanaUPC"/>
      <family val="1"/>
    </font>
    <font>
      <sz val="14"/>
      <name val="AngsanaUPC"/>
      <family val="1"/>
    </font>
    <font>
      <sz val="18"/>
      <color indexed="10"/>
      <name val="Cordia New"/>
      <family val="2"/>
    </font>
    <font>
      <sz val="18"/>
      <name val="Cordia New"/>
      <family val="2"/>
    </font>
    <font>
      <sz val="14"/>
      <color indexed="10"/>
      <name val="Cordia New"/>
      <family val="2"/>
    </font>
    <font>
      <sz val="14"/>
      <name val="Angsana New"/>
      <family val="1"/>
    </font>
    <font>
      <sz val="16"/>
      <name val="Angsana New"/>
      <family val="1"/>
    </font>
    <font>
      <b/>
      <sz val="18"/>
      <name val="TH Niramit AS"/>
      <family val="0"/>
    </font>
    <font>
      <b/>
      <sz val="16"/>
      <name val="TH Niramit AS"/>
      <family val="0"/>
    </font>
    <font>
      <b/>
      <u val="single"/>
      <sz val="16"/>
      <name val="TH Niramit AS"/>
      <family val="0"/>
    </font>
    <font>
      <sz val="16"/>
      <name val="TH Niramit AS"/>
      <family val="0"/>
    </font>
    <font>
      <b/>
      <u val="single"/>
      <sz val="18"/>
      <name val="TH Niramit AS"/>
      <family val="0"/>
    </font>
    <font>
      <sz val="16"/>
      <color indexed="10"/>
      <name val="TH Niramit AS"/>
      <family val="0"/>
    </font>
    <font>
      <u val="single"/>
      <sz val="16"/>
      <name val="TH Niramit AS"/>
      <family val="0"/>
    </font>
    <font>
      <u val="singleAccounting"/>
      <sz val="16"/>
      <name val="TH Niramit AS"/>
      <family val="0"/>
    </font>
    <font>
      <b/>
      <sz val="14"/>
      <name val="TH Niramit AS"/>
      <family val="0"/>
    </font>
    <font>
      <sz val="14"/>
      <name val="TH Niramit AS"/>
      <family val="0"/>
    </font>
    <font>
      <sz val="13"/>
      <name val="TH Niramit AS"/>
      <family val="0"/>
    </font>
    <font>
      <u val="single"/>
      <sz val="14"/>
      <name val="TH Niramit AS"/>
      <family val="0"/>
    </font>
    <font>
      <sz val="14"/>
      <color indexed="10"/>
      <name val="TH Niramit AS"/>
      <family val="0"/>
    </font>
    <font>
      <sz val="12"/>
      <name val="TH Niramit AS"/>
      <family val="0"/>
    </font>
    <font>
      <b/>
      <sz val="13.5"/>
      <name val="TH Niramit AS"/>
      <family val="0"/>
    </font>
    <font>
      <sz val="15"/>
      <name val="TH Niramit AS"/>
      <family val="0"/>
    </font>
    <font>
      <sz val="15"/>
      <name val="Cordia New"/>
      <family val="2"/>
    </font>
    <font>
      <b/>
      <sz val="15"/>
      <name val="TH Niramit AS"/>
      <family val="0"/>
    </font>
    <font>
      <b/>
      <sz val="17"/>
      <name val="TH Niramit AS"/>
      <family val="0"/>
    </font>
    <font>
      <sz val="17"/>
      <name val="Angsana New"/>
      <family val="1"/>
    </font>
    <font>
      <sz val="17"/>
      <name val="TH Niramit AS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AngsanaUPC"/>
      <family val="1"/>
    </font>
    <font>
      <b/>
      <sz val="16"/>
      <color indexed="10"/>
      <name val="TH Niramit A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AngsanaUPC"/>
      <family val="1"/>
    </font>
    <font>
      <sz val="14"/>
      <color rgb="FFFF0000"/>
      <name val="Cordia New"/>
      <family val="2"/>
    </font>
    <font>
      <b/>
      <sz val="16"/>
      <color rgb="FFFF0000"/>
      <name val="TH Niramit AS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1" borderId="2" applyNumberFormat="0" applyAlignment="0" applyProtection="0"/>
    <xf numFmtId="0" fontId="58" fillId="0" borderId="3" applyNumberFormat="0" applyFill="0" applyAlignment="0" applyProtection="0"/>
    <xf numFmtId="0" fontId="59" fillId="22" borderId="0" applyNumberFormat="0" applyBorder="0" applyAlignment="0" applyProtection="0"/>
    <xf numFmtId="0" fontId="0" fillId="0" borderId="0">
      <alignment/>
      <protection/>
    </xf>
    <xf numFmtId="0" fontId="60" fillId="23" borderId="1" applyNumberFormat="0" applyAlignment="0" applyProtection="0"/>
    <xf numFmtId="0" fontId="61" fillId="24" borderId="0" applyNumberFormat="0" applyBorder="0" applyAlignment="0" applyProtection="0"/>
    <xf numFmtId="9" fontId="0" fillId="0" borderId="0" applyFont="0" applyFill="0" applyBorder="0" applyAlignment="0" applyProtection="0"/>
    <xf numFmtId="0" fontId="62" fillId="0" borderId="4" applyNumberFormat="0" applyFill="0" applyAlignment="0" applyProtection="0"/>
    <xf numFmtId="0" fontId="63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64" fillId="20" borderId="5" applyNumberFormat="0" applyAlignment="0" applyProtection="0"/>
    <xf numFmtId="0" fontId="0" fillId="32" borderId="6" applyNumberFormat="0" applyFon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35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3" fontId="5" fillId="0" borderId="0" xfId="0" applyNumberFormat="1" applyFont="1" applyAlignment="1">
      <alignment/>
    </xf>
    <xf numFmtId="9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43" fontId="10" fillId="0" borderId="0" xfId="0" applyNumberFormat="1" applyFont="1" applyAlignment="1">
      <alignment/>
    </xf>
    <xf numFmtId="0" fontId="12" fillId="33" borderId="10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13" fillId="0" borderId="13" xfId="0" applyFont="1" applyBorder="1" applyAlignment="1">
      <alignment vertical="center"/>
    </xf>
    <xf numFmtId="0" fontId="14" fillId="0" borderId="14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14" xfId="0" applyFont="1" applyBorder="1" applyAlignment="1">
      <alignment horizontal="center"/>
    </xf>
    <xf numFmtId="43" fontId="14" fillId="0" borderId="14" xfId="36" applyFont="1" applyBorder="1" applyAlignment="1">
      <alignment/>
    </xf>
    <xf numFmtId="0" fontId="14" fillId="0" borderId="16" xfId="0" applyFont="1" applyBorder="1" applyAlignment="1">
      <alignment vertical="center"/>
    </xf>
    <xf numFmtId="43" fontId="14" fillId="0" borderId="16" xfId="36" applyFont="1" applyBorder="1" applyAlignment="1">
      <alignment vertical="center"/>
    </xf>
    <xf numFmtId="43" fontId="14" fillId="0" borderId="17" xfId="36" applyFont="1" applyBorder="1" applyAlignment="1">
      <alignment vertical="center"/>
    </xf>
    <xf numFmtId="0" fontId="14" fillId="0" borderId="16" xfId="0" applyFont="1" applyBorder="1" applyAlignment="1">
      <alignment horizontal="center"/>
    </xf>
    <xf numFmtId="0" fontId="14" fillId="0" borderId="18" xfId="0" applyFont="1" applyBorder="1" applyAlignment="1">
      <alignment vertical="center"/>
    </xf>
    <xf numFmtId="43" fontId="14" fillId="0" borderId="18" xfId="36" applyFont="1" applyBorder="1" applyAlignment="1">
      <alignment vertical="center"/>
    </xf>
    <xf numFmtId="43" fontId="14" fillId="0" borderId="19" xfId="36" applyFont="1" applyBorder="1" applyAlignment="1">
      <alignment vertical="center"/>
    </xf>
    <xf numFmtId="0" fontId="14" fillId="0" borderId="18" xfId="0" applyFont="1" applyBorder="1" applyAlignment="1">
      <alignment horizontal="center"/>
    </xf>
    <xf numFmtId="0" fontId="15" fillId="0" borderId="0" xfId="0" applyFont="1" applyBorder="1" applyAlignment="1">
      <alignment vertical="center"/>
    </xf>
    <xf numFmtId="227" fontId="11" fillId="0" borderId="0" xfId="36" applyNumberFormat="1" applyFont="1" applyBorder="1" applyAlignment="1">
      <alignment/>
    </xf>
    <xf numFmtId="43" fontId="11" fillId="0" borderId="0" xfId="36" applyFont="1" applyBorder="1" applyAlignment="1">
      <alignment/>
    </xf>
    <xf numFmtId="0" fontId="11" fillId="0" borderId="0" xfId="0" applyFont="1" applyBorder="1" applyAlignment="1">
      <alignment horizontal="center"/>
    </xf>
    <xf numFmtId="43" fontId="14" fillId="0" borderId="0" xfId="36" applyFont="1" applyBorder="1" applyAlignment="1">
      <alignment horizontal="center"/>
    </xf>
    <xf numFmtId="0" fontId="14" fillId="0" borderId="0" xfId="0" applyFont="1" applyAlignment="1">
      <alignment/>
    </xf>
    <xf numFmtId="43" fontId="14" fillId="0" borderId="13" xfId="36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12" xfId="0" applyFont="1" applyBorder="1" applyAlignment="1">
      <alignment vertical="center"/>
    </xf>
    <xf numFmtId="43" fontId="14" fillId="0" borderId="21" xfId="36" applyFont="1" applyBorder="1" applyAlignment="1">
      <alignment vertical="center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 horizontal="center"/>
    </xf>
    <xf numFmtId="0" fontId="13" fillId="33" borderId="0" xfId="0" applyFont="1" applyFill="1" applyAlignment="1">
      <alignment horizontal="center"/>
    </xf>
    <xf numFmtId="0" fontId="16" fillId="0" borderId="0" xfId="0" applyFont="1" applyAlignment="1">
      <alignment/>
    </xf>
    <xf numFmtId="0" fontId="12" fillId="0" borderId="0" xfId="0" applyFont="1" applyAlignment="1">
      <alignment horizontal="center"/>
    </xf>
    <xf numFmtId="43" fontId="14" fillId="0" borderId="0" xfId="36" applyFont="1" applyAlignment="1">
      <alignment/>
    </xf>
    <xf numFmtId="43" fontId="12" fillId="0" borderId="0" xfId="36" applyNumberFormat="1" applyFont="1" applyAlignment="1">
      <alignment/>
    </xf>
    <xf numFmtId="0" fontId="17" fillId="0" borderId="0" xfId="0" applyFont="1" applyAlignment="1">
      <alignment/>
    </xf>
    <xf numFmtId="43" fontId="14" fillId="0" borderId="0" xfId="36" applyFont="1" applyBorder="1" applyAlignment="1">
      <alignment/>
    </xf>
    <xf numFmtId="0" fontId="14" fillId="0" borderId="0" xfId="0" applyFont="1" applyAlignment="1">
      <alignment horizontal="left" indent="2"/>
    </xf>
    <xf numFmtId="43" fontId="18" fillId="0" borderId="0" xfId="36" applyFont="1" applyBorder="1" applyAlignment="1">
      <alignment/>
    </xf>
    <xf numFmtId="43" fontId="18" fillId="0" borderId="0" xfId="0" applyNumberFormat="1" applyFont="1" applyAlignment="1">
      <alignment/>
    </xf>
    <xf numFmtId="43" fontId="14" fillId="0" borderId="0" xfId="0" applyNumberFormat="1" applyFont="1" applyAlignment="1">
      <alignment/>
    </xf>
    <xf numFmtId="215" fontId="14" fillId="0" borderId="22" xfId="0" applyNumberFormat="1" applyFont="1" applyBorder="1" applyAlignment="1">
      <alignment/>
    </xf>
    <xf numFmtId="43" fontId="12" fillId="0" borderId="23" xfId="0" applyNumberFormat="1" applyFont="1" applyBorder="1" applyAlignment="1">
      <alignment/>
    </xf>
    <xf numFmtId="0" fontId="13" fillId="0" borderId="0" xfId="0" applyFont="1" applyAlignment="1">
      <alignment/>
    </xf>
    <xf numFmtId="43" fontId="12" fillId="0" borderId="24" xfId="0" applyNumberFormat="1" applyFont="1" applyBorder="1" applyAlignment="1">
      <alignment/>
    </xf>
    <xf numFmtId="43" fontId="14" fillId="0" borderId="0" xfId="0" applyNumberFormat="1" applyFont="1" applyBorder="1" applyAlignment="1">
      <alignment/>
    </xf>
    <xf numFmtId="0" fontId="14" fillId="34" borderId="0" xfId="0" applyFont="1" applyFill="1" applyAlignment="1">
      <alignment/>
    </xf>
    <xf numFmtId="0" fontId="12" fillId="0" borderId="0" xfId="0" applyFont="1" applyAlignment="1">
      <alignment horizontal="right"/>
    </xf>
    <xf numFmtId="43" fontId="14" fillId="0" borderId="22" xfId="36" applyFont="1" applyBorder="1" applyAlignment="1">
      <alignment/>
    </xf>
    <xf numFmtId="43" fontId="12" fillId="0" borderId="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4" fontId="5" fillId="0" borderId="0" xfId="0" applyNumberFormat="1" applyFont="1" applyAlignment="1">
      <alignment/>
    </xf>
    <xf numFmtId="0" fontId="14" fillId="0" borderId="1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9" fillId="0" borderId="0" xfId="0" applyFont="1" applyAlignment="1">
      <alignment horizontal="center" shrinkToFit="1"/>
    </xf>
    <xf numFmtId="43" fontId="0" fillId="0" borderId="0" xfId="36" applyFont="1" applyAlignment="1">
      <alignment/>
    </xf>
    <xf numFmtId="0" fontId="0" fillId="0" borderId="11" xfId="0" applyBorder="1" applyAlignment="1">
      <alignment/>
    </xf>
    <xf numFmtId="43" fontId="20" fillId="0" borderId="25" xfId="36" applyFont="1" applyBorder="1" applyAlignment="1">
      <alignment horizontal="center"/>
    </xf>
    <xf numFmtId="229" fontId="20" fillId="0" borderId="11" xfId="36" applyNumberFormat="1" applyFont="1" applyBorder="1" applyAlignment="1">
      <alignment/>
    </xf>
    <xf numFmtId="43" fontId="14" fillId="0" borderId="14" xfId="36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43" fontId="14" fillId="0" borderId="25" xfId="36" applyFont="1" applyBorder="1" applyAlignment="1">
      <alignment horizontal="center"/>
    </xf>
    <xf numFmtId="43" fontId="14" fillId="0" borderId="12" xfId="36" applyFont="1" applyBorder="1" applyAlignment="1">
      <alignment horizontal="center"/>
    </xf>
    <xf numFmtId="43" fontId="14" fillId="0" borderId="11" xfId="36" applyFont="1" applyBorder="1" applyAlignment="1">
      <alignment horizontal="center"/>
    </xf>
    <xf numFmtId="43" fontId="14" fillId="0" borderId="26" xfId="36" applyFont="1" applyBorder="1" applyAlignment="1">
      <alignment horizontal="center"/>
    </xf>
    <xf numFmtId="43" fontId="14" fillId="0" borderId="26" xfId="36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43" fontId="20" fillId="0" borderId="0" xfId="36" applyFont="1" applyAlignment="1">
      <alignment/>
    </xf>
    <xf numFmtId="43" fontId="12" fillId="0" borderId="27" xfId="36" applyFont="1" applyBorder="1" applyAlignment="1">
      <alignment horizontal="center" shrinkToFit="1"/>
    </xf>
    <xf numFmtId="43" fontId="12" fillId="0" borderId="27" xfId="36" applyFont="1" applyBorder="1" applyAlignment="1">
      <alignment shrinkToFit="1"/>
    </xf>
    <xf numFmtId="0" fontId="20" fillId="0" borderId="0" xfId="0" applyFont="1" applyAlignment="1">
      <alignment/>
    </xf>
    <xf numFmtId="43" fontId="19" fillId="33" borderId="27" xfId="36" applyNumberFormat="1" applyFont="1" applyFill="1" applyBorder="1" applyAlignment="1">
      <alignment/>
    </xf>
    <xf numFmtId="0" fontId="20" fillId="0" borderId="0" xfId="0" applyFont="1" applyBorder="1" applyAlignment="1">
      <alignment/>
    </xf>
    <xf numFmtId="43" fontId="19" fillId="33" borderId="27" xfId="36" applyNumberFormat="1" applyFont="1" applyFill="1" applyBorder="1" applyAlignment="1">
      <alignment shrinkToFit="1"/>
    </xf>
    <xf numFmtId="0" fontId="14" fillId="0" borderId="22" xfId="0" applyFont="1" applyBorder="1" applyAlignment="1">
      <alignment/>
    </xf>
    <xf numFmtId="0" fontId="14" fillId="33" borderId="15" xfId="0" applyFont="1" applyFill="1" applyBorder="1" applyAlignment="1">
      <alignment/>
    </xf>
    <xf numFmtId="43" fontId="14" fillId="33" borderId="14" xfId="36" applyFont="1" applyFill="1" applyBorder="1" applyAlignment="1">
      <alignment/>
    </xf>
    <xf numFmtId="0" fontId="14" fillId="33" borderId="14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20" fillId="0" borderId="28" xfId="0" applyFont="1" applyBorder="1" applyAlignment="1">
      <alignment/>
    </xf>
    <xf numFmtId="43" fontId="20" fillId="0" borderId="13" xfId="36" applyFont="1" applyBorder="1" applyAlignment="1">
      <alignment/>
    </xf>
    <xf numFmtId="0" fontId="20" fillId="0" borderId="13" xfId="0" applyFont="1" applyBorder="1" applyAlignment="1">
      <alignment/>
    </xf>
    <xf numFmtId="43" fontId="20" fillId="0" borderId="0" xfId="0" applyNumberFormat="1" applyFont="1" applyAlignment="1">
      <alignment/>
    </xf>
    <xf numFmtId="0" fontId="22" fillId="0" borderId="0" xfId="0" applyFont="1" applyAlignment="1">
      <alignment/>
    </xf>
    <xf numFmtId="43" fontId="20" fillId="0" borderId="0" xfId="36" applyFont="1" applyBorder="1" applyAlignment="1">
      <alignment/>
    </xf>
    <xf numFmtId="43" fontId="20" fillId="0" borderId="28" xfId="0" applyNumberFormat="1" applyFont="1" applyBorder="1" applyAlignment="1">
      <alignment/>
    </xf>
    <xf numFmtId="0" fontId="23" fillId="0" borderId="0" xfId="0" applyFont="1" applyAlignment="1">
      <alignment horizontal="center"/>
    </xf>
    <xf numFmtId="43" fontId="20" fillId="0" borderId="13" xfId="36" applyFont="1" applyBorder="1" applyAlignment="1">
      <alignment horizontal="center" shrinkToFit="1"/>
    </xf>
    <xf numFmtId="0" fontId="20" fillId="0" borderId="13" xfId="0" applyFont="1" applyBorder="1" applyAlignment="1">
      <alignment horizontal="center" shrinkToFit="1"/>
    </xf>
    <xf numFmtId="43" fontId="20" fillId="0" borderId="13" xfId="0" applyNumberFormat="1" applyFont="1" applyBorder="1" applyAlignment="1">
      <alignment horizontal="center" shrinkToFit="1"/>
    </xf>
    <xf numFmtId="43" fontId="20" fillId="0" borderId="20" xfId="36" applyFont="1" applyBorder="1" applyAlignment="1">
      <alignment horizontal="center" shrinkToFit="1"/>
    </xf>
    <xf numFmtId="226" fontId="20" fillId="0" borderId="28" xfId="0" applyNumberFormat="1" applyFont="1" applyBorder="1" applyAlignment="1">
      <alignment horizontal="center" shrinkToFit="1"/>
    </xf>
    <xf numFmtId="43" fontId="20" fillId="0" borderId="11" xfId="36" applyFont="1" applyBorder="1" applyAlignment="1">
      <alignment horizontal="center" shrinkToFit="1"/>
    </xf>
    <xf numFmtId="0" fontId="20" fillId="0" borderId="0" xfId="0" applyFont="1" applyBorder="1" applyAlignment="1">
      <alignment horizontal="center" shrinkToFit="1"/>
    </xf>
    <xf numFmtId="0" fontId="20" fillId="0" borderId="0" xfId="0" applyFont="1" applyAlignment="1">
      <alignment horizontal="center" shrinkToFit="1"/>
    </xf>
    <xf numFmtId="43" fontId="20" fillId="0" borderId="11" xfId="0" applyNumberFormat="1" applyFont="1" applyBorder="1" applyAlignment="1">
      <alignment horizontal="center" shrinkToFit="1"/>
    </xf>
    <xf numFmtId="43" fontId="19" fillId="33" borderId="27" xfId="36" applyFont="1" applyFill="1" applyBorder="1" applyAlignment="1">
      <alignment horizontal="center" shrinkToFit="1"/>
    </xf>
    <xf numFmtId="43" fontId="20" fillId="0" borderId="29" xfId="0" applyNumberFormat="1" applyFont="1" applyBorder="1" applyAlignment="1">
      <alignment shrinkToFit="1"/>
    </xf>
    <xf numFmtId="0" fontId="20" fillId="0" borderId="0" xfId="0" applyFont="1" applyAlignment="1">
      <alignment shrinkToFit="1"/>
    </xf>
    <xf numFmtId="0" fontId="19" fillId="35" borderId="14" xfId="0" applyFont="1" applyFill="1" applyBorder="1" applyAlignment="1">
      <alignment horizontal="center"/>
    </xf>
    <xf numFmtId="0" fontId="19" fillId="35" borderId="26" xfId="0" applyFont="1" applyFill="1" applyBorder="1" applyAlignment="1">
      <alignment horizontal="center"/>
    </xf>
    <xf numFmtId="0" fontId="19" fillId="35" borderId="12" xfId="0" applyFont="1" applyFill="1" applyBorder="1" applyAlignment="1">
      <alignment horizontal="center"/>
    </xf>
    <xf numFmtId="0" fontId="19" fillId="35" borderId="22" xfId="0" applyFont="1" applyFill="1" applyBorder="1" applyAlignment="1">
      <alignment horizontal="center"/>
    </xf>
    <xf numFmtId="43" fontId="14" fillId="0" borderId="13" xfId="36" applyFont="1" applyBorder="1" applyAlignment="1">
      <alignment shrinkToFit="1"/>
    </xf>
    <xf numFmtId="43" fontId="14" fillId="0" borderId="13" xfId="36" applyFont="1" applyBorder="1" applyAlignment="1">
      <alignment vertical="center"/>
    </xf>
    <xf numFmtId="0" fontId="14" fillId="0" borderId="21" xfId="0" applyFont="1" applyBorder="1" applyAlignment="1">
      <alignment horizontal="center" vertical="center"/>
    </xf>
    <xf numFmtId="43" fontId="12" fillId="35" borderId="15" xfId="36" applyFont="1" applyFill="1" applyBorder="1" applyAlignment="1">
      <alignment horizontal="center" shrinkToFit="1"/>
    </xf>
    <xf numFmtId="0" fontId="20" fillId="0" borderId="13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43" fontId="20" fillId="0" borderId="13" xfId="36" applyNumberFormat="1" applyFont="1" applyBorder="1" applyAlignment="1">
      <alignment vertical="center"/>
    </xf>
    <xf numFmtId="43" fontId="20" fillId="0" borderId="0" xfId="36" applyNumberFormat="1" applyFont="1" applyBorder="1" applyAlignment="1">
      <alignment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vertical="center"/>
    </xf>
    <xf numFmtId="43" fontId="20" fillId="0" borderId="16" xfId="36" applyNumberFormat="1" applyFont="1" applyBorder="1" applyAlignment="1">
      <alignment vertical="center"/>
    </xf>
    <xf numFmtId="43" fontId="20" fillId="0" borderId="17" xfId="36" applyNumberFormat="1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43" fontId="20" fillId="0" borderId="17" xfId="36" applyNumberFormat="1" applyFont="1" applyBorder="1" applyAlignment="1">
      <alignment horizontal="center" vertical="center"/>
    </xf>
    <xf numFmtId="0" fontId="20" fillId="0" borderId="17" xfId="0" applyFont="1" applyBorder="1" applyAlignment="1">
      <alignment vertical="center" shrinkToFit="1"/>
    </xf>
    <xf numFmtId="43" fontId="20" fillId="0" borderId="30" xfId="36" applyNumberFormat="1" applyFont="1" applyBorder="1" applyAlignment="1">
      <alignment vertical="center"/>
    </xf>
    <xf numFmtId="0" fontId="20" fillId="0" borderId="31" xfId="0" applyFont="1" applyBorder="1" applyAlignment="1">
      <alignment vertical="center"/>
    </xf>
    <xf numFmtId="43" fontId="19" fillId="0" borderId="27" xfId="36" applyFont="1" applyBorder="1" applyAlignment="1">
      <alignment shrinkToFit="1"/>
    </xf>
    <xf numFmtId="43" fontId="12" fillId="0" borderId="11" xfId="36" applyFont="1" applyBorder="1" applyAlignment="1">
      <alignment/>
    </xf>
    <xf numFmtId="226" fontId="20" fillId="0" borderId="13" xfId="36" applyNumberFormat="1" applyFont="1" applyBorder="1" applyAlignment="1">
      <alignment horizontal="right" shrinkToFit="1"/>
    </xf>
    <xf numFmtId="0" fontId="19" fillId="0" borderId="0" xfId="0" applyFont="1" applyBorder="1" applyAlignment="1">
      <alignment horizontal="center" shrinkToFit="1"/>
    </xf>
    <xf numFmtId="0" fontId="23" fillId="0" borderId="0" xfId="0" applyFont="1" applyAlignment="1">
      <alignment/>
    </xf>
    <xf numFmtId="0" fontId="14" fillId="0" borderId="0" xfId="47" applyFont="1">
      <alignment/>
      <protection/>
    </xf>
    <xf numFmtId="0" fontId="20" fillId="0" borderId="14" xfId="47" applyFont="1" applyBorder="1" applyAlignment="1">
      <alignment horizontal="center" vertical="center"/>
      <protection/>
    </xf>
    <xf numFmtId="0" fontId="12" fillId="0" borderId="0" xfId="47" applyFont="1" applyAlignment="1">
      <alignment/>
      <protection/>
    </xf>
    <xf numFmtId="0" fontId="14" fillId="0" borderId="0" xfId="47" applyFont="1" applyAlignment="1">
      <alignment/>
      <protection/>
    </xf>
    <xf numFmtId="0" fontId="12" fillId="35" borderId="11" xfId="47" applyFont="1" applyFill="1" applyBorder="1" applyAlignment="1">
      <alignment horizontal="center" vertical="center"/>
      <protection/>
    </xf>
    <xf numFmtId="0" fontId="11" fillId="0" borderId="22" xfId="0" applyFont="1" applyBorder="1" applyAlignment="1">
      <alignment horizontal="center"/>
    </xf>
    <xf numFmtId="43" fontId="0" fillId="0" borderId="0" xfId="38" applyFont="1" applyAlignment="1">
      <alignment/>
    </xf>
    <xf numFmtId="0" fontId="0" fillId="0" borderId="0" xfId="47">
      <alignment/>
      <protection/>
    </xf>
    <xf numFmtId="0" fontId="19" fillId="33" borderId="11" xfId="47" applyFont="1" applyFill="1" applyBorder="1" applyAlignment="1">
      <alignment horizontal="center" vertical="center"/>
      <protection/>
    </xf>
    <xf numFmtId="43" fontId="19" fillId="33" borderId="11" xfId="38" applyFont="1" applyFill="1" applyBorder="1" applyAlignment="1">
      <alignment horizontal="center" vertical="center"/>
    </xf>
    <xf numFmtId="43" fontId="3" fillId="0" borderId="0" xfId="38" applyFont="1" applyAlignment="1">
      <alignment horizontal="center"/>
    </xf>
    <xf numFmtId="0" fontId="3" fillId="0" borderId="0" xfId="47" applyFont="1" applyAlignment="1">
      <alignment horizontal="center"/>
      <protection/>
    </xf>
    <xf numFmtId="0" fontId="19" fillId="0" borderId="14" xfId="47" applyFont="1" applyBorder="1" applyAlignment="1">
      <alignment vertical="center"/>
      <protection/>
    </xf>
    <xf numFmtId="0" fontId="20" fillId="0" borderId="14" xfId="47" applyFont="1" applyBorder="1" applyAlignment="1">
      <alignment vertical="center"/>
      <protection/>
    </xf>
    <xf numFmtId="43" fontId="20" fillId="0" borderId="14" xfId="38" applyFont="1" applyBorder="1" applyAlignment="1">
      <alignment vertical="center"/>
    </xf>
    <xf numFmtId="0" fontId="0" fillId="0" borderId="0" xfId="47" applyAlignment="1">
      <alignment vertical="center"/>
      <protection/>
    </xf>
    <xf numFmtId="0" fontId="20" fillId="0" borderId="31" xfId="47" applyFont="1" applyBorder="1" applyAlignment="1">
      <alignment vertical="center"/>
      <protection/>
    </xf>
    <xf numFmtId="0" fontId="24" fillId="0" borderId="30" xfId="47" applyFont="1" applyBorder="1" applyAlignment="1">
      <alignment vertical="center"/>
      <protection/>
    </xf>
    <xf numFmtId="0" fontId="20" fillId="0" borderId="16" xfId="47" applyFont="1" applyBorder="1" applyAlignment="1">
      <alignment horizontal="center" vertical="center"/>
      <protection/>
    </xf>
    <xf numFmtId="43" fontId="20" fillId="0" borderId="16" xfId="38" applyFont="1" applyBorder="1" applyAlignment="1">
      <alignment vertical="center"/>
    </xf>
    <xf numFmtId="43" fontId="0" fillId="0" borderId="0" xfId="38" applyFont="1" applyAlignment="1">
      <alignment vertical="center"/>
    </xf>
    <xf numFmtId="0" fontId="20" fillId="0" borderId="28" xfId="47" applyFont="1" applyBorder="1" applyAlignment="1">
      <alignment vertical="center"/>
      <protection/>
    </xf>
    <xf numFmtId="0" fontId="24" fillId="0" borderId="20" xfId="47" applyFont="1" applyBorder="1" applyAlignment="1">
      <alignment vertical="center"/>
      <protection/>
    </xf>
    <xf numFmtId="0" fontId="20" fillId="0" borderId="13" xfId="47" applyFont="1" applyBorder="1" applyAlignment="1">
      <alignment horizontal="center" vertical="center"/>
      <protection/>
    </xf>
    <xf numFmtId="43" fontId="20" fillId="0" borderId="13" xfId="38" applyFont="1" applyBorder="1" applyAlignment="1">
      <alignment vertical="center"/>
    </xf>
    <xf numFmtId="0" fontId="19" fillId="36" borderId="11" xfId="47" applyFont="1" applyFill="1" applyBorder="1" applyAlignment="1">
      <alignment horizontal="center" vertical="center"/>
      <protection/>
    </xf>
    <xf numFmtId="43" fontId="19" fillId="36" borderId="11" xfId="38" applyFont="1" applyFill="1" applyBorder="1" applyAlignment="1">
      <alignment vertical="center"/>
    </xf>
    <xf numFmtId="0" fontId="3" fillId="0" borderId="0" xfId="47" applyFont="1" applyAlignment="1">
      <alignment vertical="center"/>
      <protection/>
    </xf>
    <xf numFmtId="0" fontId="19" fillId="0" borderId="28" xfId="47" applyFont="1" applyBorder="1" applyAlignment="1">
      <alignment vertical="center"/>
      <protection/>
    </xf>
    <xf numFmtId="0" fontId="20" fillId="0" borderId="20" xfId="47" applyFont="1" applyBorder="1" applyAlignment="1">
      <alignment vertical="center"/>
      <protection/>
    </xf>
    <xf numFmtId="43" fontId="0" fillId="0" borderId="0" xfId="47" applyNumberFormat="1" applyAlignment="1">
      <alignment vertical="center"/>
      <protection/>
    </xf>
    <xf numFmtId="0" fontId="20" fillId="0" borderId="32" xfId="47" applyFont="1" applyBorder="1" applyAlignment="1">
      <alignment vertical="center"/>
      <protection/>
    </xf>
    <xf numFmtId="0" fontId="24" fillId="0" borderId="33" xfId="47" applyFont="1" applyBorder="1" applyAlignment="1">
      <alignment vertical="center"/>
      <protection/>
    </xf>
    <xf numFmtId="0" fontId="20" fillId="0" borderId="34" xfId="47" applyFont="1" applyBorder="1" applyAlignment="1">
      <alignment horizontal="center" vertical="center"/>
      <protection/>
    </xf>
    <xf numFmtId="43" fontId="20" fillId="0" borderId="34" xfId="38" applyFont="1" applyBorder="1" applyAlignment="1">
      <alignment vertical="center"/>
    </xf>
    <xf numFmtId="0" fontId="19" fillId="36" borderId="11" xfId="47" applyFont="1" applyFill="1" applyBorder="1" applyAlignment="1">
      <alignment horizontal="center" vertical="center" shrinkToFit="1"/>
      <protection/>
    </xf>
    <xf numFmtId="43" fontId="19" fillId="36" borderId="11" xfId="38" applyFont="1" applyFill="1" applyBorder="1" applyAlignment="1">
      <alignment vertical="center" shrinkToFit="1"/>
    </xf>
    <xf numFmtId="0" fontId="20" fillId="0" borderId="13" xfId="47" applyFont="1" applyBorder="1" applyAlignment="1">
      <alignment horizontal="center" vertical="center" shrinkToFit="1"/>
      <protection/>
    </xf>
    <xf numFmtId="43" fontId="20" fillId="0" borderId="13" xfId="38" applyFont="1" applyBorder="1" applyAlignment="1">
      <alignment vertical="center" shrinkToFit="1"/>
    </xf>
    <xf numFmtId="0" fontId="20" fillId="0" borderId="31" xfId="47" applyFont="1" applyBorder="1" applyAlignment="1">
      <alignment vertical="center" shrinkToFit="1"/>
      <protection/>
    </xf>
    <xf numFmtId="0" fontId="24" fillId="0" borderId="30" xfId="47" applyFont="1" applyBorder="1" applyAlignment="1">
      <alignment vertical="center" shrinkToFit="1"/>
      <protection/>
    </xf>
    <xf numFmtId="0" fontId="20" fillId="0" borderId="16" xfId="47" applyFont="1" applyBorder="1" applyAlignment="1">
      <alignment horizontal="center" vertical="center" shrinkToFit="1"/>
      <protection/>
    </xf>
    <xf numFmtId="43" fontId="20" fillId="0" borderId="16" xfId="38" applyFont="1" applyBorder="1" applyAlignment="1">
      <alignment vertical="center" shrinkToFit="1"/>
    </xf>
    <xf numFmtId="0" fontId="20" fillId="0" borderId="28" xfId="47" applyFont="1" applyBorder="1" applyAlignment="1">
      <alignment vertical="center" shrinkToFit="1"/>
      <protection/>
    </xf>
    <xf numFmtId="0" fontId="24" fillId="0" borderId="20" xfId="47" applyFont="1" applyBorder="1" applyAlignment="1">
      <alignment vertical="center" shrinkToFit="1"/>
      <protection/>
    </xf>
    <xf numFmtId="0" fontId="19" fillId="33" borderId="25" xfId="47" applyFont="1" applyFill="1" applyBorder="1" applyAlignment="1">
      <alignment horizontal="center" vertical="center" shrinkToFit="1"/>
      <protection/>
    </xf>
    <xf numFmtId="43" fontId="19" fillId="33" borderId="11" xfId="38" applyFont="1" applyFill="1" applyBorder="1" applyAlignment="1">
      <alignment vertical="center" shrinkToFit="1"/>
    </xf>
    <xf numFmtId="0" fontId="0" fillId="0" borderId="0" xfId="47" applyFont="1" applyAlignment="1">
      <alignment vertical="center"/>
      <protection/>
    </xf>
    <xf numFmtId="0" fontId="0" fillId="0" borderId="0" xfId="47" applyAlignment="1">
      <alignment horizontal="center"/>
      <protection/>
    </xf>
    <xf numFmtId="0" fontId="0" fillId="0" borderId="22" xfId="0" applyBorder="1" applyAlignment="1">
      <alignment/>
    </xf>
    <xf numFmtId="0" fontId="15" fillId="0" borderId="22" xfId="0" applyFont="1" applyBorder="1" applyAlignment="1">
      <alignment horizontal="left"/>
    </xf>
    <xf numFmtId="43" fontId="26" fillId="0" borderId="16" xfId="38" applyFont="1" applyBorder="1" applyAlignment="1">
      <alignment vertical="center"/>
    </xf>
    <xf numFmtId="43" fontId="26" fillId="0" borderId="0" xfId="38" applyFont="1" applyBorder="1" applyAlignment="1">
      <alignment/>
    </xf>
    <xf numFmtId="43" fontId="26" fillId="0" borderId="30" xfId="38" applyFont="1" applyBorder="1" applyAlignment="1">
      <alignment vertical="center"/>
    </xf>
    <xf numFmtId="43" fontId="26" fillId="0" borderId="21" xfId="38" applyFont="1" applyBorder="1" applyAlignment="1">
      <alignment vertical="center"/>
    </xf>
    <xf numFmtId="43" fontId="26" fillId="0" borderId="0" xfId="38" applyFont="1" applyBorder="1" applyAlignment="1">
      <alignment vertical="center"/>
    </xf>
    <xf numFmtId="0" fontId="0" fillId="0" borderId="0" xfId="0" applyFont="1" applyAlignment="1">
      <alignment/>
    </xf>
    <xf numFmtId="194" fontId="14" fillId="0" borderId="16" xfId="36" applyNumberFormat="1" applyFont="1" applyBorder="1" applyAlignment="1">
      <alignment vertical="center"/>
    </xf>
    <xf numFmtId="194" fontId="14" fillId="0" borderId="18" xfId="36" applyNumberFormat="1" applyFont="1" applyBorder="1" applyAlignment="1">
      <alignment vertical="center"/>
    </xf>
    <xf numFmtId="0" fontId="20" fillId="0" borderId="32" xfId="0" applyFont="1" applyBorder="1" applyAlignment="1">
      <alignment vertical="center"/>
    </xf>
    <xf numFmtId="0" fontId="20" fillId="0" borderId="34" xfId="0" applyFont="1" applyBorder="1" applyAlignment="1">
      <alignment vertical="center"/>
    </xf>
    <xf numFmtId="0" fontId="20" fillId="0" borderId="33" xfId="0" applyFont="1" applyBorder="1" applyAlignment="1">
      <alignment vertical="center"/>
    </xf>
    <xf numFmtId="0" fontId="68" fillId="0" borderId="0" xfId="0" applyFont="1" applyAlignment="1">
      <alignment/>
    </xf>
    <xf numFmtId="0" fontId="14" fillId="0" borderId="0" xfId="47" applyFont="1" applyAlignment="1">
      <alignment horizontal="center"/>
      <protection/>
    </xf>
    <xf numFmtId="43" fontId="14" fillId="0" borderId="16" xfId="38" applyFont="1" applyBorder="1" applyAlignment="1">
      <alignment vertical="center"/>
    </xf>
    <xf numFmtId="43" fontId="14" fillId="0" borderId="16" xfId="38" applyFont="1" applyFill="1" applyBorder="1" applyAlignment="1">
      <alignment vertical="center"/>
    </xf>
    <xf numFmtId="0" fontId="20" fillId="0" borderId="0" xfId="47" applyFont="1">
      <alignment/>
      <protection/>
    </xf>
    <xf numFmtId="0" fontId="20" fillId="0" borderId="0" xfId="47" applyFont="1" applyAlignment="1">
      <alignment/>
      <protection/>
    </xf>
    <xf numFmtId="0" fontId="14" fillId="0" borderId="16" xfId="47" applyFont="1" applyBorder="1" applyAlignment="1">
      <alignment horizontal="left" vertical="center"/>
      <protection/>
    </xf>
    <xf numFmtId="49" fontId="14" fillId="0" borderId="31" xfId="47" applyNumberFormat="1" applyFont="1" applyBorder="1" applyAlignment="1">
      <alignment horizontal="center" vertical="center"/>
      <protection/>
    </xf>
    <xf numFmtId="0" fontId="14" fillId="0" borderId="18" xfId="47" applyFont="1" applyBorder="1" applyAlignment="1">
      <alignment horizontal="left" vertical="center"/>
      <protection/>
    </xf>
    <xf numFmtId="0" fontId="20" fillId="0" borderId="0" xfId="47" applyFont="1" applyBorder="1" applyAlignment="1">
      <alignment/>
      <protection/>
    </xf>
    <xf numFmtId="0" fontId="12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12" fillId="35" borderId="14" xfId="0" applyFont="1" applyFill="1" applyBorder="1" applyAlignment="1">
      <alignment horizontal="center" vertical="center"/>
    </xf>
    <xf numFmtId="43" fontId="12" fillId="35" borderId="14" xfId="36" applyFont="1" applyFill="1" applyBorder="1" applyAlignment="1">
      <alignment/>
    </xf>
    <xf numFmtId="0" fontId="14" fillId="35" borderId="14" xfId="0" applyFont="1" applyFill="1" applyBorder="1" applyAlignment="1">
      <alignment horizontal="center"/>
    </xf>
    <xf numFmtId="0" fontId="12" fillId="0" borderId="11" xfId="0" applyFont="1" applyBorder="1" applyAlignment="1">
      <alignment vertical="center"/>
    </xf>
    <xf numFmtId="227" fontId="12" fillId="0" borderId="11" xfId="36" applyNumberFormat="1" applyFont="1" applyBorder="1" applyAlignment="1">
      <alignment/>
    </xf>
    <xf numFmtId="0" fontId="29" fillId="0" borderId="11" xfId="0" applyFont="1" applyBorder="1" applyAlignment="1">
      <alignment vertical="center"/>
    </xf>
    <xf numFmtId="194" fontId="29" fillId="0" borderId="11" xfId="36" applyNumberFormat="1" applyFont="1" applyBorder="1" applyAlignment="1">
      <alignment/>
    </xf>
    <xf numFmtId="0" fontId="30" fillId="0" borderId="0" xfId="0" applyFont="1" applyAlignment="1">
      <alignment/>
    </xf>
    <xf numFmtId="43" fontId="12" fillId="37" borderId="11" xfId="36" applyFont="1" applyFill="1" applyBorder="1" applyAlignment="1">
      <alignment vertical="center"/>
    </xf>
    <xf numFmtId="0" fontId="13" fillId="35" borderId="14" xfId="0" applyFont="1" applyFill="1" applyBorder="1" applyAlignment="1">
      <alignment vertical="center" shrinkToFit="1"/>
    </xf>
    <xf numFmtId="43" fontId="12" fillId="35" borderId="14" xfId="36" applyFont="1" applyFill="1" applyBorder="1" applyAlignment="1">
      <alignment vertical="center"/>
    </xf>
    <xf numFmtId="0" fontId="12" fillId="37" borderId="11" xfId="0" applyFont="1" applyFill="1" applyBorder="1" applyAlignment="1">
      <alignment horizontal="center" vertical="center"/>
    </xf>
    <xf numFmtId="194" fontId="29" fillId="12" borderId="11" xfId="36" applyNumberFormat="1" applyFont="1" applyFill="1" applyBorder="1" applyAlignment="1">
      <alignment/>
    </xf>
    <xf numFmtId="194" fontId="29" fillId="37" borderId="11" xfId="0" applyNumberFormat="1" applyFont="1" applyFill="1" applyBorder="1" applyAlignment="1">
      <alignment horizontal="center"/>
    </xf>
    <xf numFmtId="43" fontId="29" fillId="12" borderId="35" xfId="36" applyFont="1" applyFill="1" applyBorder="1" applyAlignment="1">
      <alignment/>
    </xf>
    <xf numFmtId="0" fontId="31" fillId="0" borderId="0" xfId="0" applyFont="1" applyBorder="1" applyAlignment="1">
      <alignment/>
    </xf>
    <xf numFmtId="227" fontId="31" fillId="0" borderId="0" xfId="36" applyNumberFormat="1" applyFont="1" applyBorder="1" applyAlignment="1">
      <alignment/>
    </xf>
    <xf numFmtId="0" fontId="12" fillId="0" borderId="0" xfId="47" applyFont="1" applyAlignment="1">
      <alignment horizontal="center"/>
      <protection/>
    </xf>
    <xf numFmtId="0" fontId="69" fillId="0" borderId="0" xfId="47" applyFont="1">
      <alignment/>
      <protection/>
    </xf>
    <xf numFmtId="0" fontId="12" fillId="0" borderId="0" xfId="47" applyFont="1" applyAlignment="1">
      <alignment vertical="center"/>
      <protection/>
    </xf>
    <xf numFmtId="0" fontId="12" fillId="35" borderId="25" xfId="47" applyFont="1" applyFill="1" applyBorder="1" applyAlignment="1">
      <alignment horizontal="center" vertical="center"/>
      <protection/>
    </xf>
    <xf numFmtId="0" fontId="12" fillId="0" borderId="0" xfId="47" applyFont="1" applyBorder="1" applyAlignment="1">
      <alignment horizontal="center"/>
      <protection/>
    </xf>
    <xf numFmtId="0" fontId="14" fillId="0" borderId="36" xfId="47" applyFont="1" applyBorder="1">
      <alignment/>
      <protection/>
    </xf>
    <xf numFmtId="49" fontId="14" fillId="0" borderId="37" xfId="47" applyNumberFormat="1" applyFont="1" applyBorder="1" applyAlignment="1">
      <alignment horizontal="center"/>
      <protection/>
    </xf>
    <xf numFmtId="43" fontId="14" fillId="0" borderId="36" xfId="38" applyFont="1" applyBorder="1" applyAlignment="1">
      <alignment/>
    </xf>
    <xf numFmtId="43" fontId="14" fillId="0" borderId="38" xfId="38" applyFont="1" applyBorder="1" applyAlignment="1">
      <alignment/>
    </xf>
    <xf numFmtId="0" fontId="14" fillId="0" borderId="16" xfId="47" applyFont="1" applyBorder="1" applyAlignment="1">
      <alignment shrinkToFit="1"/>
      <protection/>
    </xf>
    <xf numFmtId="49" fontId="14" fillId="0" borderId="31" xfId="47" applyNumberFormat="1" applyFont="1" applyBorder="1" applyAlignment="1">
      <alignment horizontal="center"/>
      <protection/>
    </xf>
    <xf numFmtId="43" fontId="14" fillId="0" borderId="16" xfId="38" applyFont="1" applyBorder="1" applyAlignment="1">
      <alignment/>
    </xf>
    <xf numFmtId="43" fontId="14" fillId="0" borderId="30" xfId="38" applyFont="1" applyBorder="1" applyAlignment="1">
      <alignment/>
    </xf>
    <xf numFmtId="43" fontId="0" fillId="0" borderId="0" xfId="47" applyNumberFormat="1">
      <alignment/>
      <protection/>
    </xf>
    <xf numFmtId="0" fontId="14" fillId="0" borderId="16" xfId="47" applyFont="1" applyBorder="1">
      <alignment/>
      <protection/>
    </xf>
    <xf numFmtId="49" fontId="26" fillId="0" borderId="31" xfId="47" applyNumberFormat="1" applyFont="1" applyBorder="1" applyAlignment="1">
      <alignment horizontal="center" vertical="center"/>
      <protection/>
    </xf>
    <xf numFmtId="0" fontId="26" fillId="0" borderId="0" xfId="47" applyFont="1">
      <alignment/>
      <protection/>
    </xf>
    <xf numFmtId="0" fontId="27" fillId="0" borderId="0" xfId="47" applyFont="1">
      <alignment/>
      <protection/>
    </xf>
    <xf numFmtId="0" fontId="14" fillId="0" borderId="0" xfId="47" applyFont="1" applyBorder="1">
      <alignment/>
      <protection/>
    </xf>
    <xf numFmtId="0" fontId="1" fillId="0" borderId="0" xfId="47" applyFont="1" applyBorder="1">
      <alignment/>
      <protection/>
    </xf>
    <xf numFmtId="0" fontId="1" fillId="0" borderId="0" xfId="47" applyFont="1">
      <alignment/>
      <protection/>
    </xf>
    <xf numFmtId="43" fontId="14" fillId="0" borderId="16" xfId="47" applyNumberFormat="1" applyFont="1" applyBorder="1">
      <alignment/>
      <protection/>
    </xf>
    <xf numFmtId="0" fontId="14" fillId="0" borderId="34" xfId="47" applyFont="1" applyBorder="1">
      <alignment/>
      <protection/>
    </xf>
    <xf numFmtId="0" fontId="14" fillId="0" borderId="32" xfId="47" applyFont="1" applyBorder="1" applyAlignment="1">
      <alignment horizontal="center"/>
      <protection/>
    </xf>
    <xf numFmtId="43" fontId="14" fillId="0" borderId="34" xfId="38" applyFont="1" applyBorder="1" applyAlignment="1">
      <alignment/>
    </xf>
    <xf numFmtId="43" fontId="14" fillId="0" borderId="33" xfId="38" applyFont="1" applyBorder="1" applyAlignment="1">
      <alignment/>
    </xf>
    <xf numFmtId="43" fontId="14" fillId="33" borderId="39" xfId="38" applyFont="1" applyFill="1" applyBorder="1" applyAlignment="1">
      <alignment/>
    </xf>
    <xf numFmtId="43" fontId="14" fillId="33" borderId="27" xfId="38" applyFont="1" applyFill="1" applyBorder="1" applyAlignment="1">
      <alignment/>
    </xf>
    <xf numFmtId="43" fontId="8" fillId="0" borderId="0" xfId="47" applyNumberFormat="1" applyFont="1">
      <alignment/>
      <protection/>
    </xf>
    <xf numFmtId="43" fontId="14" fillId="0" borderId="0" xfId="38" applyFont="1" applyBorder="1" applyAlignment="1">
      <alignment/>
    </xf>
    <xf numFmtId="0" fontId="9" fillId="0" borderId="0" xfId="47" applyFont="1" applyAlignment="1">
      <alignment/>
      <protection/>
    </xf>
    <xf numFmtId="0" fontId="9" fillId="0" borderId="0" xfId="47" applyFont="1">
      <alignment/>
      <protection/>
    </xf>
    <xf numFmtId="0" fontId="9" fillId="0" borderId="0" xfId="47" applyFont="1" applyBorder="1" applyAlignment="1">
      <alignment/>
      <protection/>
    </xf>
    <xf numFmtId="0" fontId="70" fillId="0" borderId="0" xfId="47" applyFont="1" applyAlignment="1">
      <alignment vertical="center"/>
      <protection/>
    </xf>
    <xf numFmtId="0" fontId="28" fillId="35" borderId="25" xfId="47" applyFont="1" applyFill="1" applyBorder="1" applyAlignment="1">
      <alignment horizontal="center" vertical="center"/>
      <protection/>
    </xf>
    <xf numFmtId="0" fontId="28" fillId="35" borderId="11" xfId="47" applyFont="1" applyFill="1" applyBorder="1" applyAlignment="1">
      <alignment horizontal="center" vertical="center"/>
      <protection/>
    </xf>
    <xf numFmtId="0" fontId="26" fillId="0" borderId="36" xfId="47" applyFont="1" applyBorder="1" applyAlignment="1">
      <alignment horizontal="left" vertical="center"/>
      <protection/>
    </xf>
    <xf numFmtId="49" fontId="26" fillId="0" borderId="37" xfId="47" applyNumberFormat="1" applyFont="1" applyBorder="1" applyAlignment="1">
      <alignment horizontal="center" vertical="center"/>
      <protection/>
    </xf>
    <xf numFmtId="43" fontId="26" fillId="0" borderId="14" xfId="38" applyFont="1" applyBorder="1" applyAlignment="1">
      <alignment vertical="center"/>
    </xf>
    <xf numFmtId="43" fontId="26" fillId="0" borderId="38" xfId="38" applyFont="1" applyBorder="1" applyAlignment="1">
      <alignment vertical="center"/>
    </xf>
    <xf numFmtId="0" fontId="26" fillId="0" borderId="0" xfId="47" applyFont="1" applyAlignment="1">
      <alignment/>
      <protection/>
    </xf>
    <xf numFmtId="0" fontId="26" fillId="0" borderId="16" xfId="47" applyFont="1" applyBorder="1" applyAlignment="1">
      <alignment horizontal="left" vertical="center"/>
      <protection/>
    </xf>
    <xf numFmtId="0" fontId="26" fillId="0" borderId="16" xfId="47" applyFont="1" applyBorder="1" applyAlignment="1">
      <alignment horizontal="left" vertical="center" shrinkToFit="1"/>
      <protection/>
    </xf>
    <xf numFmtId="0" fontId="26" fillId="0" borderId="0" xfId="47" applyFont="1" applyBorder="1">
      <alignment/>
      <protection/>
    </xf>
    <xf numFmtId="4" fontId="26" fillId="0" borderId="0" xfId="47" applyNumberFormat="1" applyFont="1" applyBorder="1">
      <alignment/>
      <protection/>
    </xf>
    <xf numFmtId="0" fontId="26" fillId="0" borderId="0" xfId="47" applyFont="1" applyBorder="1" applyAlignment="1">
      <alignment horizontal="left" vertical="center"/>
      <protection/>
    </xf>
    <xf numFmtId="49" fontId="26" fillId="0" borderId="0" xfId="47" applyNumberFormat="1" applyFont="1" applyBorder="1" applyAlignment="1">
      <alignment horizontal="center" vertical="center"/>
      <protection/>
    </xf>
    <xf numFmtId="0" fontId="26" fillId="0" borderId="18" xfId="47" applyFont="1" applyBorder="1" applyAlignment="1">
      <alignment horizontal="left" vertical="center"/>
      <protection/>
    </xf>
    <xf numFmtId="43" fontId="26" fillId="0" borderId="16" xfId="38" applyFont="1" applyFill="1" applyBorder="1" applyAlignment="1">
      <alignment vertical="center"/>
    </xf>
    <xf numFmtId="0" fontId="27" fillId="0" borderId="0" xfId="47" applyFont="1" applyBorder="1">
      <alignment/>
      <protection/>
    </xf>
    <xf numFmtId="49" fontId="26" fillId="0" borderId="16" xfId="47" applyNumberFormat="1" applyFont="1" applyBorder="1" applyAlignment="1">
      <alignment horizontal="center" vertical="center"/>
      <protection/>
    </xf>
    <xf numFmtId="43" fontId="26" fillId="0" borderId="40" xfId="38" applyFont="1" applyBorder="1" applyAlignment="1">
      <alignment vertical="center"/>
    </xf>
    <xf numFmtId="0" fontId="26" fillId="0" borderId="34" xfId="47" applyFont="1" applyBorder="1" applyAlignment="1">
      <alignment horizontal="left" vertical="center"/>
      <protection/>
    </xf>
    <xf numFmtId="49" fontId="26" fillId="0" borderId="34" xfId="47" applyNumberFormat="1" applyFont="1" applyBorder="1" applyAlignment="1">
      <alignment horizontal="center" vertical="center"/>
      <protection/>
    </xf>
    <xf numFmtId="0" fontId="26" fillId="0" borderId="0" xfId="47" applyFont="1" applyAlignment="1">
      <alignment vertical="center"/>
      <protection/>
    </xf>
    <xf numFmtId="0" fontId="26" fillId="0" borderId="0" xfId="47" applyFont="1" applyAlignment="1">
      <alignment horizontal="center" vertical="center"/>
      <protection/>
    </xf>
    <xf numFmtId="43" fontId="26" fillId="0" borderId="39" xfId="38" applyFont="1" applyBorder="1" applyAlignment="1">
      <alignment vertical="center"/>
    </xf>
    <xf numFmtId="43" fontId="26" fillId="0" borderId="27" xfId="38" applyFont="1" applyBorder="1" applyAlignment="1">
      <alignment vertical="center"/>
    </xf>
    <xf numFmtId="0" fontId="0" fillId="0" borderId="0" xfId="47" applyFont="1">
      <alignment/>
      <protection/>
    </xf>
    <xf numFmtId="0" fontId="20" fillId="0" borderId="0" xfId="0" applyFont="1" applyAlignment="1">
      <alignment horizontal="left"/>
    </xf>
    <xf numFmtId="0" fontId="20" fillId="0" borderId="0" xfId="47" applyFont="1" applyAlignment="1">
      <alignment horizontal="left"/>
      <protection/>
    </xf>
    <xf numFmtId="0" fontId="20" fillId="0" borderId="0" xfId="47" applyFont="1" applyBorder="1" applyAlignment="1">
      <alignment horizontal="left"/>
      <protection/>
    </xf>
    <xf numFmtId="0" fontId="14" fillId="0" borderId="0" xfId="47" applyFont="1" applyAlignment="1">
      <alignment horizontal="center"/>
      <protection/>
    </xf>
    <xf numFmtId="0" fontId="12" fillId="0" borderId="0" xfId="47" applyFont="1" applyAlignment="1">
      <alignment horizontal="center"/>
      <protection/>
    </xf>
    <xf numFmtId="0" fontId="12" fillId="0" borderId="0" xfId="47" applyFont="1" applyAlignment="1">
      <alignment horizontal="center" vertical="center"/>
      <protection/>
    </xf>
    <xf numFmtId="0" fontId="12" fillId="0" borderId="0" xfId="47" applyFont="1" applyBorder="1" applyAlignment="1">
      <alignment horizontal="center" vertical="center"/>
      <protection/>
    </xf>
    <xf numFmtId="0" fontId="12" fillId="0" borderId="22" xfId="47" applyFont="1" applyBorder="1" applyAlignment="1">
      <alignment horizontal="center" vertical="center"/>
      <protection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22" xfId="0" applyFont="1" applyBorder="1" applyAlignment="1">
      <alignment horizontal="center"/>
    </xf>
    <xf numFmtId="0" fontId="13" fillId="33" borderId="0" xfId="0" applyFont="1" applyFill="1" applyAlignment="1">
      <alignment horizontal="center"/>
    </xf>
    <xf numFmtId="0" fontId="21" fillId="0" borderId="0" xfId="0" applyFont="1" applyAlignment="1">
      <alignment horizontal="center" shrinkToFit="1"/>
    </xf>
    <xf numFmtId="0" fontId="21" fillId="0" borderId="20" xfId="0" applyFont="1" applyBorder="1" applyAlignment="1">
      <alignment horizontal="center" shrinkToFit="1"/>
    </xf>
    <xf numFmtId="0" fontId="19" fillId="0" borderId="0" xfId="0" applyFont="1" applyAlignment="1">
      <alignment horizontal="center" shrinkToFit="1"/>
    </xf>
    <xf numFmtId="0" fontId="19" fillId="0" borderId="20" xfId="0" applyFont="1" applyBorder="1" applyAlignment="1">
      <alignment horizontal="center" shrinkToFit="1"/>
    </xf>
    <xf numFmtId="43" fontId="14" fillId="0" borderId="0" xfId="0" applyNumberFormat="1" applyFont="1" applyAlignment="1">
      <alignment horizontal="center"/>
    </xf>
    <xf numFmtId="0" fontId="12" fillId="33" borderId="14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 shrinkToFit="1"/>
    </xf>
    <xf numFmtId="0" fontId="12" fillId="33" borderId="12" xfId="0" applyFont="1" applyFill="1" applyBorder="1" applyAlignment="1">
      <alignment horizontal="center" vertical="center" shrinkToFit="1"/>
    </xf>
    <xf numFmtId="0" fontId="29" fillId="0" borderId="0" xfId="0" applyFont="1" applyBorder="1" applyAlignment="1">
      <alignment horizontal="center"/>
    </xf>
    <xf numFmtId="0" fontId="14" fillId="0" borderId="22" xfId="0" applyFont="1" applyBorder="1" applyAlignment="1" quotePrefix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19" fillId="35" borderId="13" xfId="0" applyFont="1" applyFill="1" applyBorder="1" applyAlignment="1">
      <alignment horizontal="center" vertical="center"/>
    </xf>
    <xf numFmtId="0" fontId="19" fillId="35" borderId="12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shrinkToFit="1"/>
    </xf>
    <xf numFmtId="0" fontId="12" fillId="35" borderId="28" xfId="0" applyFont="1" applyFill="1" applyBorder="1" applyAlignment="1">
      <alignment horizontal="center" vertical="center"/>
    </xf>
    <xf numFmtId="0" fontId="12" fillId="35" borderId="20" xfId="0" applyFont="1" applyFill="1" applyBorder="1" applyAlignment="1">
      <alignment horizontal="center" vertical="center"/>
    </xf>
    <xf numFmtId="0" fontId="12" fillId="35" borderId="41" xfId="0" applyFont="1" applyFill="1" applyBorder="1" applyAlignment="1">
      <alignment horizontal="center" vertical="center"/>
    </xf>
    <xf numFmtId="0" fontId="12" fillId="35" borderId="42" xfId="0" applyFont="1" applyFill="1" applyBorder="1" applyAlignment="1">
      <alignment horizontal="center" vertical="center"/>
    </xf>
    <xf numFmtId="43" fontId="12" fillId="35" borderId="41" xfId="36" applyFont="1" applyFill="1" applyBorder="1" applyAlignment="1">
      <alignment horizontal="center"/>
    </xf>
    <xf numFmtId="43" fontId="12" fillId="35" borderId="22" xfId="36" applyFont="1" applyFill="1" applyBorder="1" applyAlignment="1">
      <alignment horizontal="center"/>
    </xf>
    <xf numFmtId="43" fontId="28" fillId="35" borderId="28" xfId="36" applyFont="1" applyFill="1" applyBorder="1" applyAlignment="1">
      <alignment horizontal="center" vertical="center"/>
    </xf>
    <xf numFmtId="43" fontId="28" fillId="35" borderId="41" xfId="36" applyFont="1" applyFill="1" applyBorder="1" applyAlignment="1">
      <alignment horizontal="center" vertical="center"/>
    </xf>
    <xf numFmtId="43" fontId="12" fillId="35" borderId="28" xfId="36" applyFont="1" applyFill="1" applyBorder="1" applyAlignment="1">
      <alignment horizontal="center" vertical="center"/>
    </xf>
    <xf numFmtId="43" fontId="12" fillId="35" borderId="41" xfId="36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1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4" fillId="0" borderId="25" xfId="0" applyFont="1" applyBorder="1" applyAlignment="1">
      <alignment horizontal="left" shrinkToFit="1"/>
    </xf>
    <xf numFmtId="0" fontId="14" fillId="0" borderId="10" xfId="0" applyFont="1" applyBorder="1" applyAlignment="1">
      <alignment horizontal="left" shrinkToFit="1"/>
    </xf>
    <xf numFmtId="0" fontId="14" fillId="0" borderId="0" xfId="0" applyFont="1" applyBorder="1" applyAlignment="1">
      <alignment horizontal="left"/>
    </xf>
    <xf numFmtId="0" fontId="19" fillId="35" borderId="15" xfId="0" applyFont="1" applyFill="1" applyBorder="1" applyAlignment="1">
      <alignment horizontal="center" vertical="center"/>
    </xf>
    <xf numFmtId="0" fontId="19" fillId="35" borderId="43" xfId="0" applyFont="1" applyFill="1" applyBorder="1" applyAlignment="1">
      <alignment horizontal="center" vertical="center"/>
    </xf>
    <xf numFmtId="0" fontId="19" fillId="35" borderId="41" xfId="0" applyFont="1" applyFill="1" applyBorder="1" applyAlignment="1">
      <alignment horizontal="center" vertical="center"/>
    </xf>
    <xf numFmtId="0" fontId="19" fillId="35" borderId="42" xfId="0" applyFont="1" applyFill="1" applyBorder="1" applyAlignment="1">
      <alignment horizontal="center" vertical="center"/>
    </xf>
    <xf numFmtId="0" fontId="19" fillId="35" borderId="26" xfId="0" applyFont="1" applyFill="1" applyBorder="1" applyAlignment="1">
      <alignment horizontal="center" vertical="center"/>
    </xf>
    <xf numFmtId="0" fontId="19" fillId="35" borderId="22" xfId="0" applyFont="1" applyFill="1" applyBorder="1" applyAlignment="1">
      <alignment horizontal="center" vertical="center"/>
    </xf>
    <xf numFmtId="0" fontId="19" fillId="35" borderId="14" xfId="0" applyFont="1" applyFill="1" applyBorder="1" applyAlignment="1">
      <alignment horizontal="center" vertical="center"/>
    </xf>
    <xf numFmtId="0" fontId="19" fillId="33" borderId="44" xfId="47" applyFont="1" applyFill="1" applyBorder="1" applyAlignment="1">
      <alignment horizontal="center" vertical="center" shrinkToFit="1"/>
      <protection/>
    </xf>
    <xf numFmtId="0" fontId="19" fillId="33" borderId="10" xfId="47" applyFont="1" applyFill="1" applyBorder="1" applyAlignment="1">
      <alignment horizontal="center" vertical="center" shrinkToFit="1"/>
      <protection/>
    </xf>
    <xf numFmtId="0" fontId="19" fillId="36" borderId="11" xfId="47" applyFont="1" applyFill="1" applyBorder="1" applyAlignment="1">
      <alignment horizontal="center" vertical="center"/>
      <protection/>
    </xf>
    <xf numFmtId="0" fontId="19" fillId="36" borderId="25" xfId="47" applyFont="1" applyFill="1" applyBorder="1" applyAlignment="1">
      <alignment horizontal="center" vertical="center"/>
      <protection/>
    </xf>
    <xf numFmtId="0" fontId="19" fillId="36" borderId="10" xfId="47" applyFont="1" applyFill="1" applyBorder="1" applyAlignment="1">
      <alignment horizontal="center" vertical="center"/>
      <protection/>
    </xf>
    <xf numFmtId="0" fontId="19" fillId="36" borderId="25" xfId="47" applyFont="1" applyFill="1" applyBorder="1" applyAlignment="1">
      <alignment horizontal="center" vertical="center" shrinkToFit="1"/>
      <protection/>
    </xf>
    <xf numFmtId="0" fontId="19" fillId="36" borderId="10" xfId="47" applyFont="1" applyFill="1" applyBorder="1" applyAlignment="1">
      <alignment horizontal="center" vertical="center" shrinkToFit="1"/>
      <protection/>
    </xf>
    <xf numFmtId="0" fontId="25" fillId="0" borderId="15" xfId="47" applyFont="1" applyBorder="1" applyAlignment="1">
      <alignment horizontal="left" vertical="center" shrinkToFit="1"/>
      <protection/>
    </xf>
    <xf numFmtId="0" fontId="25" fillId="0" borderId="43" xfId="47" applyFont="1" applyBorder="1" applyAlignment="1">
      <alignment horizontal="left" vertical="center" shrinkToFit="1"/>
      <protection/>
    </xf>
    <xf numFmtId="0" fontId="19" fillId="0" borderId="0" xfId="47" applyFont="1" applyAlignment="1">
      <alignment horizontal="center" vertical="center"/>
      <protection/>
    </xf>
    <xf numFmtId="0" fontId="19" fillId="33" borderId="11" xfId="47" applyFont="1" applyFill="1" applyBorder="1" applyAlignment="1">
      <alignment horizontal="center" vertical="center"/>
      <protection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3" xfId="39"/>
    <cellStyle name="Currency" xfId="40"/>
    <cellStyle name="Currency [0]" xfId="41"/>
    <cellStyle name="เครื่องหมายสกุลเงิน 2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215</xdr:row>
      <xdr:rowOff>0</xdr:rowOff>
    </xdr:from>
    <xdr:to>
      <xdr:col>1</xdr:col>
      <xdr:colOff>1247775</xdr:colOff>
      <xdr:row>217</xdr:row>
      <xdr:rowOff>200025</xdr:rowOff>
    </xdr:to>
    <xdr:sp>
      <xdr:nvSpPr>
        <xdr:cNvPr id="1" name="AutoShape 56"/>
        <xdr:cNvSpPr>
          <a:spLocks/>
        </xdr:cNvSpPr>
      </xdr:nvSpPr>
      <xdr:spPr>
        <a:xfrm>
          <a:off x="1400175" y="59188350"/>
          <a:ext cx="114300" cy="752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1143000</xdr:colOff>
      <xdr:row>0</xdr:row>
      <xdr:rowOff>0</xdr:rowOff>
    </xdr:from>
    <xdr:to>
      <xdr:col>2</xdr:col>
      <xdr:colOff>1143000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314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3</xdr:col>
      <xdr:colOff>1228725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679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1143000</xdr:colOff>
      <xdr:row>0</xdr:row>
      <xdr:rowOff>0</xdr:rowOff>
    </xdr:from>
    <xdr:to>
      <xdr:col>2</xdr:col>
      <xdr:colOff>1143000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314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3</xdr:col>
      <xdr:colOff>1228725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679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1114425</xdr:colOff>
      <xdr:row>5</xdr:row>
      <xdr:rowOff>9525</xdr:rowOff>
    </xdr:from>
    <xdr:to>
      <xdr:col>2</xdr:col>
      <xdr:colOff>1114425</xdr:colOff>
      <xdr:row>27</xdr:row>
      <xdr:rowOff>9525</xdr:rowOff>
    </xdr:to>
    <xdr:sp>
      <xdr:nvSpPr>
        <xdr:cNvPr id="5" name="Line 5"/>
        <xdr:cNvSpPr>
          <a:spLocks/>
        </xdr:cNvSpPr>
      </xdr:nvSpPr>
      <xdr:spPr>
        <a:xfrm>
          <a:off x="5286375" y="1485900"/>
          <a:ext cx="0" cy="7134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1200150</xdr:colOff>
      <xdr:row>5</xdr:row>
      <xdr:rowOff>0</xdr:rowOff>
    </xdr:from>
    <xdr:to>
      <xdr:col>3</xdr:col>
      <xdr:colOff>1200150</xdr:colOff>
      <xdr:row>27</xdr:row>
      <xdr:rowOff>0</xdr:rowOff>
    </xdr:to>
    <xdr:sp>
      <xdr:nvSpPr>
        <xdr:cNvPr id="6" name="Line 6"/>
        <xdr:cNvSpPr>
          <a:spLocks/>
        </xdr:cNvSpPr>
      </xdr:nvSpPr>
      <xdr:spPr>
        <a:xfrm>
          <a:off x="6762750" y="1476375"/>
          <a:ext cx="0" cy="7134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1114425</xdr:colOff>
      <xdr:row>38</xdr:row>
      <xdr:rowOff>38100</xdr:rowOff>
    </xdr:from>
    <xdr:to>
      <xdr:col>2</xdr:col>
      <xdr:colOff>1133475</xdr:colOff>
      <xdr:row>67</xdr:row>
      <xdr:rowOff>295275</xdr:rowOff>
    </xdr:to>
    <xdr:sp>
      <xdr:nvSpPr>
        <xdr:cNvPr id="7" name="Line 7"/>
        <xdr:cNvSpPr>
          <a:spLocks/>
        </xdr:cNvSpPr>
      </xdr:nvSpPr>
      <xdr:spPr>
        <a:xfrm flipH="1">
          <a:off x="5286375" y="11934825"/>
          <a:ext cx="19050" cy="854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1190625</xdr:colOff>
      <xdr:row>38</xdr:row>
      <xdr:rowOff>28575</xdr:rowOff>
    </xdr:from>
    <xdr:to>
      <xdr:col>3</xdr:col>
      <xdr:colOff>1200150</xdr:colOff>
      <xdr:row>67</xdr:row>
      <xdr:rowOff>285750</xdr:rowOff>
    </xdr:to>
    <xdr:sp>
      <xdr:nvSpPr>
        <xdr:cNvPr id="8" name="Line 8"/>
        <xdr:cNvSpPr>
          <a:spLocks/>
        </xdr:cNvSpPr>
      </xdr:nvSpPr>
      <xdr:spPr>
        <a:xfrm>
          <a:off x="6753225" y="11925300"/>
          <a:ext cx="9525" cy="854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2200275</xdr:colOff>
      <xdr:row>372</xdr:row>
      <xdr:rowOff>76200</xdr:rowOff>
    </xdr:from>
    <xdr:to>
      <xdr:col>2</xdr:col>
      <xdr:colOff>180975</xdr:colOff>
      <xdr:row>374</xdr:row>
      <xdr:rowOff>19050</xdr:rowOff>
    </xdr:to>
    <xdr:sp>
      <xdr:nvSpPr>
        <xdr:cNvPr id="1" name="วงเล็บปีกกาขวา 7"/>
        <xdr:cNvSpPr>
          <a:spLocks/>
        </xdr:cNvSpPr>
      </xdr:nvSpPr>
      <xdr:spPr>
        <a:xfrm>
          <a:off x="2200275" y="104079675"/>
          <a:ext cx="180975" cy="49530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2200275</xdr:colOff>
      <xdr:row>375</xdr:row>
      <xdr:rowOff>266700</xdr:rowOff>
    </xdr:from>
    <xdr:to>
      <xdr:col>2</xdr:col>
      <xdr:colOff>200025</xdr:colOff>
      <xdr:row>378</xdr:row>
      <xdr:rowOff>257175</xdr:rowOff>
    </xdr:to>
    <xdr:sp>
      <xdr:nvSpPr>
        <xdr:cNvPr id="2" name="วงเล็บปีกกาขวา 8"/>
        <xdr:cNvSpPr>
          <a:spLocks/>
        </xdr:cNvSpPr>
      </xdr:nvSpPr>
      <xdr:spPr>
        <a:xfrm>
          <a:off x="2200275" y="105098850"/>
          <a:ext cx="200025" cy="81915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2200275</xdr:colOff>
      <xdr:row>426</xdr:row>
      <xdr:rowOff>76200</xdr:rowOff>
    </xdr:from>
    <xdr:to>
      <xdr:col>2</xdr:col>
      <xdr:colOff>180975</xdr:colOff>
      <xdr:row>428</xdr:row>
      <xdr:rowOff>19050</xdr:rowOff>
    </xdr:to>
    <xdr:sp>
      <xdr:nvSpPr>
        <xdr:cNvPr id="3" name="วงเล็บปีกกาขวา 9"/>
        <xdr:cNvSpPr>
          <a:spLocks/>
        </xdr:cNvSpPr>
      </xdr:nvSpPr>
      <xdr:spPr>
        <a:xfrm>
          <a:off x="2200275" y="118995825"/>
          <a:ext cx="180975" cy="49530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2200275</xdr:colOff>
      <xdr:row>429</xdr:row>
      <xdr:rowOff>266700</xdr:rowOff>
    </xdr:from>
    <xdr:to>
      <xdr:col>2</xdr:col>
      <xdr:colOff>200025</xdr:colOff>
      <xdr:row>432</xdr:row>
      <xdr:rowOff>257175</xdr:rowOff>
    </xdr:to>
    <xdr:sp>
      <xdr:nvSpPr>
        <xdr:cNvPr id="4" name="วงเล็บปีกกาขวา 10"/>
        <xdr:cNvSpPr>
          <a:spLocks/>
        </xdr:cNvSpPr>
      </xdr:nvSpPr>
      <xdr:spPr>
        <a:xfrm>
          <a:off x="2200275" y="120015000"/>
          <a:ext cx="200025" cy="81915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showGridLines="0" view="pageBreakPreview" zoomScale="110" zoomScaleNormal="110" zoomScaleSheetLayoutView="110" zoomScalePageLayoutView="0" workbookViewId="0" topLeftCell="A5">
      <selection activeCell="J36" sqref="J36"/>
    </sheetView>
  </sheetViews>
  <sheetFormatPr defaultColWidth="9.140625" defaultRowHeight="21.75"/>
  <cols>
    <col min="1" max="1" width="1.28515625" style="2" customWidth="1"/>
    <col min="2" max="2" width="2.28125" style="2" customWidth="1"/>
    <col min="3" max="3" width="26.421875" style="2" customWidth="1"/>
    <col min="4" max="4" width="12.00390625" style="2" customWidth="1"/>
    <col min="5" max="5" width="16.8515625" style="2" customWidth="1"/>
    <col min="6" max="6" width="0.9921875" style="2" customWidth="1"/>
    <col min="7" max="7" width="26.28125" style="2" customWidth="1"/>
    <col min="8" max="8" width="12.421875" style="2" customWidth="1"/>
    <col min="9" max="9" width="15.28125" style="2" customWidth="1"/>
    <col min="10" max="10" width="18.421875" style="2" customWidth="1"/>
    <col min="11" max="16384" width="9.140625" style="2" customWidth="1"/>
  </cols>
  <sheetData>
    <row r="1" spans="2:9" s="30" customFormat="1" ht="39" customHeight="1">
      <c r="B1" s="38"/>
      <c r="C1" s="38"/>
      <c r="D1" s="38"/>
      <c r="E1" s="38"/>
      <c r="F1" s="38"/>
      <c r="G1" s="38"/>
      <c r="H1" s="38"/>
      <c r="I1" s="38"/>
    </row>
    <row r="2" spans="1:9" s="30" customFormat="1" ht="29.25" customHeight="1">
      <c r="A2" s="41"/>
      <c r="B2" s="296" t="s">
        <v>57</v>
      </c>
      <c r="C2" s="296"/>
      <c r="D2" s="296"/>
      <c r="E2" s="296"/>
      <c r="F2" s="296"/>
      <c r="G2" s="296"/>
      <c r="H2" s="296"/>
      <c r="I2" s="296"/>
    </row>
    <row r="3" spans="2:10" s="30" customFormat="1" ht="25.5" customHeight="1">
      <c r="B3" s="295" t="s">
        <v>67</v>
      </c>
      <c r="C3" s="295"/>
      <c r="D3" s="295"/>
      <c r="E3" s="295"/>
      <c r="F3" s="295"/>
      <c r="G3" s="295"/>
      <c r="H3" s="295"/>
      <c r="I3" s="295"/>
      <c r="J3" s="41" t="s">
        <v>122</v>
      </c>
    </row>
    <row r="4" spans="1:9" s="30" customFormat="1" ht="25.5" customHeight="1">
      <c r="A4" s="86"/>
      <c r="B4" s="297" t="s">
        <v>266</v>
      </c>
      <c r="C4" s="297"/>
      <c r="D4" s="297"/>
      <c r="E4" s="297"/>
      <c r="F4" s="297"/>
      <c r="G4" s="297"/>
      <c r="H4" s="297"/>
      <c r="I4" s="297"/>
    </row>
    <row r="5" spans="1:9" s="30" customFormat="1" ht="30.75" customHeight="1">
      <c r="A5" s="87"/>
      <c r="B5" s="298" t="s">
        <v>68</v>
      </c>
      <c r="C5" s="298"/>
      <c r="D5" s="88"/>
      <c r="E5" s="89"/>
      <c r="F5" s="90"/>
      <c r="G5" s="40" t="s">
        <v>69</v>
      </c>
      <c r="H5" s="89"/>
      <c r="I5" s="89"/>
    </row>
    <row r="6" spans="1:9" s="77" customFormat="1" ht="30.75" customHeight="1" thickBot="1">
      <c r="A6" s="91"/>
      <c r="B6" s="77" t="s">
        <v>70</v>
      </c>
      <c r="D6" s="92"/>
      <c r="E6" s="132">
        <v>47754732.65</v>
      </c>
      <c r="F6" s="78"/>
      <c r="G6" s="77" t="s">
        <v>71</v>
      </c>
      <c r="H6" s="93"/>
      <c r="I6" s="132">
        <f>E6</f>
        <v>47754732.65</v>
      </c>
    </row>
    <row r="7" spans="1:9" s="77" customFormat="1" ht="27" customHeight="1" thickTop="1">
      <c r="A7" s="91"/>
      <c r="B7" s="77" t="s">
        <v>272</v>
      </c>
      <c r="D7" s="92"/>
      <c r="E7" s="92">
        <v>36901</v>
      </c>
      <c r="F7" s="78"/>
      <c r="G7" s="77" t="s">
        <v>276</v>
      </c>
      <c r="H7" s="91"/>
      <c r="I7" s="109">
        <v>821418.05</v>
      </c>
    </row>
    <row r="8" spans="1:9" s="77" customFormat="1" ht="27" customHeight="1">
      <c r="A8" s="91"/>
      <c r="B8" s="77" t="s">
        <v>5</v>
      </c>
      <c r="D8" s="92"/>
      <c r="E8" s="92">
        <v>3256</v>
      </c>
      <c r="F8" s="78"/>
      <c r="G8" s="77" t="s">
        <v>120</v>
      </c>
      <c r="H8" s="93"/>
      <c r="I8" s="92">
        <v>2182000</v>
      </c>
    </row>
    <row r="9" spans="1:9" s="77" customFormat="1" ht="27" customHeight="1">
      <c r="A9" s="91"/>
      <c r="B9" s="77" t="s">
        <v>303</v>
      </c>
      <c r="D9" s="92"/>
      <c r="E9" s="92">
        <v>1756</v>
      </c>
      <c r="F9" s="78"/>
      <c r="G9" s="77" t="s">
        <v>133</v>
      </c>
      <c r="H9" s="93"/>
      <c r="I9" s="92">
        <v>5012</v>
      </c>
    </row>
    <row r="10" spans="1:9" s="77" customFormat="1" ht="27" customHeight="1">
      <c r="A10" s="91"/>
      <c r="B10" s="77" t="s">
        <v>304</v>
      </c>
      <c r="D10" s="92"/>
      <c r="E10" s="92">
        <v>78510</v>
      </c>
      <c r="F10" s="78"/>
      <c r="H10" s="93"/>
      <c r="I10" s="92"/>
    </row>
    <row r="11" spans="1:9" s="77" customFormat="1" ht="27" customHeight="1">
      <c r="A11" s="91"/>
      <c r="B11" s="77" t="s">
        <v>305</v>
      </c>
      <c r="D11" s="92"/>
      <c r="E11" s="92">
        <v>5762.86</v>
      </c>
      <c r="F11" s="78"/>
      <c r="G11" s="77" t="s">
        <v>73</v>
      </c>
      <c r="H11" s="101"/>
      <c r="I11" s="101">
        <v>13479849.81</v>
      </c>
    </row>
    <row r="12" spans="1:10" s="77" customFormat="1" ht="27" customHeight="1">
      <c r="A12" s="91"/>
      <c r="B12" s="77" t="s">
        <v>221</v>
      </c>
      <c r="D12" s="92"/>
      <c r="E12" s="92">
        <v>1756</v>
      </c>
      <c r="F12" s="78"/>
      <c r="G12" s="77" t="s">
        <v>306</v>
      </c>
      <c r="H12" s="134">
        <v>9944644.45</v>
      </c>
      <c r="I12" s="99"/>
      <c r="J12" s="94"/>
    </row>
    <row r="13" spans="1:9" s="77" customFormat="1" ht="27" customHeight="1">
      <c r="A13" s="91"/>
      <c r="B13" s="77" t="s">
        <v>72</v>
      </c>
      <c r="D13" s="92"/>
      <c r="E13" s="92">
        <v>0</v>
      </c>
      <c r="F13" s="78"/>
      <c r="G13" s="95" t="s">
        <v>0</v>
      </c>
      <c r="H13" s="134">
        <v>8201668.69</v>
      </c>
      <c r="I13" s="99"/>
    </row>
    <row r="14" spans="1:10" s="77" customFormat="1" ht="27" customHeight="1">
      <c r="A14" s="91"/>
      <c r="B14" s="299" t="s">
        <v>156</v>
      </c>
      <c r="C14" s="300"/>
      <c r="D14" s="115">
        <v>17044297.75</v>
      </c>
      <c r="E14" s="99"/>
      <c r="F14" s="78"/>
      <c r="G14" s="77" t="s">
        <v>6</v>
      </c>
      <c r="H14" s="134">
        <v>3454</v>
      </c>
      <c r="I14" s="99"/>
      <c r="J14" s="94"/>
    </row>
    <row r="15" spans="1:10" s="77" customFormat="1" ht="27" customHeight="1">
      <c r="A15" s="91"/>
      <c r="B15" s="299" t="s">
        <v>157</v>
      </c>
      <c r="C15" s="300"/>
      <c r="D15" s="115">
        <v>656747.31</v>
      </c>
      <c r="E15" s="99"/>
      <c r="F15" s="78"/>
      <c r="G15" s="77" t="s">
        <v>4</v>
      </c>
      <c r="H15" s="134">
        <v>291</v>
      </c>
      <c r="I15" s="102"/>
      <c r="J15" s="94"/>
    </row>
    <row r="16" spans="1:9" s="77" customFormat="1" ht="27" customHeight="1">
      <c r="A16" s="91"/>
      <c r="B16" s="299" t="s">
        <v>158</v>
      </c>
      <c r="C16" s="300"/>
      <c r="D16" s="115">
        <v>2491841.81</v>
      </c>
      <c r="E16" s="99"/>
      <c r="F16" s="78"/>
      <c r="G16" s="77" t="s">
        <v>269</v>
      </c>
      <c r="H16" s="134">
        <v>2322</v>
      </c>
      <c r="I16" s="102"/>
    </row>
    <row r="17" spans="1:10" s="77" customFormat="1" ht="27" customHeight="1">
      <c r="A17" s="91"/>
      <c r="B17" s="299" t="s">
        <v>159</v>
      </c>
      <c r="C17" s="300"/>
      <c r="D17" s="115">
        <v>6900677.72</v>
      </c>
      <c r="E17" s="99"/>
      <c r="F17" s="78"/>
      <c r="G17" s="77" t="s">
        <v>268</v>
      </c>
      <c r="H17" s="134">
        <v>604152</v>
      </c>
      <c r="I17" s="102"/>
      <c r="J17" s="96"/>
    </row>
    <row r="18" spans="1:10" s="77" customFormat="1" ht="27" customHeight="1">
      <c r="A18" s="91"/>
      <c r="B18" s="299" t="s">
        <v>160</v>
      </c>
      <c r="C18" s="300"/>
      <c r="D18" s="115">
        <v>272758.51</v>
      </c>
      <c r="E18" s="99"/>
      <c r="F18" s="78"/>
      <c r="G18" s="95" t="s">
        <v>1</v>
      </c>
      <c r="H18" s="134">
        <v>-3161100</v>
      </c>
      <c r="I18" s="102"/>
      <c r="J18" s="96"/>
    </row>
    <row r="19" spans="1:10" s="77" customFormat="1" ht="23.25" customHeight="1">
      <c r="A19" s="91"/>
      <c r="B19" s="299" t="s">
        <v>197</v>
      </c>
      <c r="C19" s="300"/>
      <c r="D19" s="115">
        <v>1576162.37</v>
      </c>
      <c r="E19" s="93"/>
      <c r="F19" s="78"/>
      <c r="G19" s="77" t="s">
        <v>270</v>
      </c>
      <c r="H19" s="134">
        <v>-962287</v>
      </c>
      <c r="I19" s="102"/>
      <c r="J19" s="96" t="s">
        <v>122</v>
      </c>
    </row>
    <row r="20" spans="1:10" s="77" customFormat="1" ht="23.25" customHeight="1">
      <c r="A20" s="91"/>
      <c r="B20" s="301" t="s">
        <v>273</v>
      </c>
      <c r="C20" s="302"/>
      <c r="D20" s="99"/>
      <c r="E20" s="99">
        <f>SUM(D14:D20)</f>
        <v>28942485.47</v>
      </c>
      <c r="F20" s="78"/>
      <c r="G20" s="77" t="s">
        <v>271</v>
      </c>
      <c r="H20" s="134">
        <v>-580.5</v>
      </c>
      <c r="I20" s="102"/>
      <c r="J20" s="96"/>
    </row>
    <row r="21" spans="1:10" s="77" customFormat="1" ht="22.5">
      <c r="A21" s="91"/>
      <c r="B21" s="65"/>
      <c r="C21" s="135"/>
      <c r="D21" s="99"/>
      <c r="E21" s="99"/>
      <c r="F21" s="78"/>
      <c r="G21" s="110" t="s">
        <v>307</v>
      </c>
      <c r="H21" s="134">
        <v>-2050417.17</v>
      </c>
      <c r="I21" s="99"/>
      <c r="J21" s="97"/>
    </row>
    <row r="22" spans="1:10" s="77" customFormat="1" ht="22.5">
      <c r="A22" s="91"/>
      <c r="D22" s="92"/>
      <c r="E22" s="92"/>
      <c r="F22" s="78"/>
      <c r="G22" s="65" t="s">
        <v>308</v>
      </c>
      <c r="H22" s="103"/>
      <c r="I22" s="99">
        <f>SUM(H12:H22)</f>
        <v>12582147.47</v>
      </c>
      <c r="J22" s="97"/>
    </row>
    <row r="23" spans="1:10" s="77" customFormat="1" ht="22.5">
      <c r="A23" s="91"/>
      <c r="D23" s="92"/>
      <c r="E23" s="92"/>
      <c r="F23" s="78"/>
      <c r="G23" s="65"/>
      <c r="H23" s="103"/>
      <c r="I23" s="99"/>
      <c r="J23" s="97"/>
    </row>
    <row r="24" spans="1:10" s="77" customFormat="1" ht="22.5">
      <c r="A24" s="91"/>
      <c r="D24" s="92"/>
      <c r="E24" s="92"/>
      <c r="F24" s="78"/>
      <c r="G24" s="65"/>
      <c r="H24" s="103"/>
      <c r="I24" s="99"/>
      <c r="J24" s="97"/>
    </row>
    <row r="25" spans="1:10" s="77" customFormat="1" ht="22.5">
      <c r="A25" s="91"/>
      <c r="D25" s="92"/>
      <c r="E25" s="92"/>
      <c r="F25" s="78"/>
      <c r="G25" s="65"/>
      <c r="H25" s="103"/>
      <c r="I25" s="99"/>
      <c r="J25" s="97"/>
    </row>
    <row r="26" spans="1:10" s="77" customFormat="1" ht="22.5">
      <c r="A26" s="91"/>
      <c r="D26" s="92"/>
      <c r="E26" s="104">
        <f>SUM(E7:E25)</f>
        <v>29070427.33</v>
      </c>
      <c r="F26" s="105"/>
      <c r="G26" s="106"/>
      <c r="H26" s="100"/>
      <c r="I26" s="107">
        <f>SUM(I7:I25)</f>
        <v>29070427.33</v>
      </c>
      <c r="J26" s="97"/>
    </row>
    <row r="27" spans="1:10" s="77" customFormat="1" ht="23.25" thickBot="1">
      <c r="A27" s="91"/>
      <c r="D27" s="92"/>
      <c r="E27" s="108">
        <f>E6+E26</f>
        <v>76825159.97999999</v>
      </c>
      <c r="F27" s="105"/>
      <c r="G27" s="106"/>
      <c r="H27" s="100"/>
      <c r="I27" s="108">
        <f>I6+I26</f>
        <v>76825159.97999999</v>
      </c>
      <c r="J27" s="94"/>
    </row>
    <row r="28" spans="1:10" s="77" customFormat="1" ht="25.5" thickTop="1">
      <c r="A28" s="30"/>
      <c r="B28" s="30"/>
      <c r="C28" s="30"/>
      <c r="D28" s="30"/>
      <c r="E28" s="30"/>
      <c r="F28" s="30"/>
      <c r="G28" s="30"/>
      <c r="H28" s="30"/>
      <c r="I28" s="30"/>
      <c r="J28" s="94"/>
    </row>
    <row r="29" spans="1:10" s="77" customFormat="1" ht="21.75" customHeight="1">
      <c r="A29" s="30"/>
      <c r="B29" s="30"/>
      <c r="C29" s="30"/>
      <c r="D29" s="30"/>
      <c r="E29" s="30"/>
      <c r="F29" s="30"/>
      <c r="G29" s="30"/>
      <c r="H29" s="30"/>
      <c r="I29" s="30"/>
      <c r="J29" s="136" t="s">
        <v>122</v>
      </c>
    </row>
    <row r="30" spans="1:10" s="77" customFormat="1" ht="24.75">
      <c r="A30" s="30"/>
      <c r="B30" s="30"/>
      <c r="C30" s="30"/>
      <c r="D30" s="30"/>
      <c r="E30" s="30"/>
      <c r="F30" s="30"/>
      <c r="G30" s="30"/>
      <c r="H30" s="30"/>
      <c r="I30" s="30"/>
      <c r="J30" s="98" t="s">
        <v>122</v>
      </c>
    </row>
    <row r="31" spans="10:11" s="30" customFormat="1" ht="24.75">
      <c r="J31" s="303" t="s">
        <v>122</v>
      </c>
      <c r="K31" s="303"/>
    </row>
    <row r="32" spans="2:10" s="30" customFormat="1" ht="24.75">
      <c r="B32" s="37" t="s">
        <v>2</v>
      </c>
      <c r="C32" s="82" t="s">
        <v>311</v>
      </c>
      <c r="D32" s="37"/>
      <c r="E32" s="37"/>
      <c r="F32" s="37"/>
      <c r="G32" s="37"/>
      <c r="H32" s="37"/>
      <c r="I32" s="37"/>
      <c r="J32" s="50" t="s">
        <v>122</v>
      </c>
    </row>
    <row r="33" spans="2:10" s="30" customFormat="1" ht="24.75">
      <c r="B33" s="37" t="s">
        <v>2</v>
      </c>
      <c r="C33" s="82" t="s">
        <v>282</v>
      </c>
      <c r="D33" s="37"/>
      <c r="E33" s="37"/>
      <c r="F33" s="37"/>
      <c r="G33" s="37"/>
      <c r="H33" s="37"/>
      <c r="I33" s="37"/>
      <c r="J33" s="50" t="s">
        <v>122</v>
      </c>
    </row>
    <row r="34" spans="2:10" s="30" customFormat="1" ht="24.75">
      <c r="B34" s="38" t="s">
        <v>3</v>
      </c>
      <c r="C34" s="210" t="s">
        <v>283</v>
      </c>
      <c r="D34" s="210"/>
      <c r="E34" s="210"/>
      <c r="F34" s="210"/>
      <c r="G34" s="210"/>
      <c r="H34" s="210"/>
      <c r="I34" s="210"/>
      <c r="J34" s="50" t="s">
        <v>122</v>
      </c>
    </row>
    <row r="35" spans="2:11" s="30" customFormat="1" ht="24.75">
      <c r="B35" s="38"/>
      <c r="C35" s="210"/>
      <c r="D35" s="210"/>
      <c r="E35" s="210"/>
      <c r="F35" s="210"/>
      <c r="G35" s="210"/>
      <c r="H35" s="210"/>
      <c r="I35" s="210"/>
      <c r="J35" s="37"/>
      <c r="K35" s="37"/>
    </row>
    <row r="36" spans="2:9" s="30" customFormat="1" ht="24.75">
      <c r="B36" s="38"/>
      <c r="C36" s="210"/>
      <c r="D36" s="210"/>
      <c r="E36" s="210"/>
      <c r="F36" s="210"/>
      <c r="G36" s="210"/>
      <c r="H36" s="210"/>
      <c r="I36" s="210"/>
    </row>
    <row r="37" spans="2:9" s="30" customFormat="1" ht="24.75">
      <c r="B37" s="38"/>
      <c r="C37" s="210"/>
      <c r="D37" s="210"/>
      <c r="E37" s="210"/>
      <c r="F37" s="210"/>
      <c r="G37" s="210"/>
      <c r="H37" s="210"/>
      <c r="I37" s="210"/>
    </row>
  </sheetData>
  <sheetProtection/>
  <mergeCells count="12">
    <mergeCell ref="B16:C16"/>
    <mergeCell ref="B17:C17"/>
    <mergeCell ref="B18:C18"/>
    <mergeCell ref="B20:C20"/>
    <mergeCell ref="J31:K31"/>
    <mergeCell ref="B19:C19"/>
    <mergeCell ref="B2:I2"/>
    <mergeCell ref="B3:I3"/>
    <mergeCell ref="B4:I4"/>
    <mergeCell ref="B5:C5"/>
    <mergeCell ref="B14:C14"/>
    <mergeCell ref="B15:C15"/>
  </mergeCells>
  <printOptions/>
  <pageMargins left="0.35433070866141736" right="0.11811023622047245" top="0.15748031496062992" bottom="0.15748031496062992" header="0.11811023622047245" footer="0.1181102362204724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K35"/>
  <sheetViews>
    <sheetView showGridLines="0" tabSelected="1" view="pageBreakPreview" zoomScaleSheetLayoutView="100" zoomScalePageLayoutView="0" workbookViewId="0" topLeftCell="A25">
      <selection activeCell="D40" sqref="D40"/>
    </sheetView>
  </sheetViews>
  <sheetFormatPr defaultColWidth="9.140625" defaultRowHeight="21.75"/>
  <cols>
    <col min="1" max="1" width="6.7109375" style="1" customWidth="1"/>
    <col min="2" max="2" width="10.28125" style="1" customWidth="1"/>
    <col min="3" max="5" width="9.140625" style="1" customWidth="1"/>
    <col min="6" max="6" width="7.57421875" style="1" customWidth="1"/>
    <col min="7" max="7" width="7.140625" style="1" customWidth="1"/>
    <col min="8" max="8" width="17.57421875" style="1" customWidth="1"/>
    <col min="9" max="9" width="5.28125" style="1" customWidth="1"/>
    <col min="10" max="10" width="19.00390625" style="1" customWidth="1"/>
    <col min="11" max="11" width="9.28125" style="1" customWidth="1"/>
    <col min="12" max="12" width="12.7109375" style="1" bestFit="1" customWidth="1"/>
    <col min="13" max="16384" width="9.140625" style="1" customWidth="1"/>
  </cols>
  <sheetData>
    <row r="1" spans="1:11" s="7" customFormat="1" ht="24.75">
      <c r="A1" s="38"/>
      <c r="B1" s="38"/>
      <c r="C1" s="38"/>
      <c r="D1" s="38"/>
      <c r="E1" s="38"/>
      <c r="F1" s="38"/>
      <c r="G1" s="38"/>
      <c r="H1" s="38"/>
      <c r="I1" s="30"/>
      <c r="J1" s="30"/>
      <c r="K1" s="30"/>
    </row>
    <row r="2" spans="1:11" ht="24.75">
      <c r="A2" s="30"/>
      <c r="B2" s="295" t="s">
        <v>19</v>
      </c>
      <c r="C2" s="295"/>
      <c r="D2" s="295"/>
      <c r="E2" s="295"/>
      <c r="F2" s="295"/>
      <c r="G2" s="295"/>
      <c r="H2" s="295"/>
      <c r="I2" s="295"/>
      <c r="J2" s="295"/>
      <c r="K2" s="295"/>
    </row>
    <row r="3" spans="1:11" ht="24.75">
      <c r="A3" s="30"/>
      <c r="B3" s="295" t="s">
        <v>64</v>
      </c>
      <c r="C3" s="295"/>
      <c r="D3" s="295"/>
      <c r="E3" s="295"/>
      <c r="F3" s="295"/>
      <c r="G3" s="295"/>
      <c r="H3" s="295"/>
      <c r="I3" s="295"/>
      <c r="J3" s="295"/>
      <c r="K3" s="295"/>
    </row>
    <row r="4" spans="1:11" ht="24.75">
      <c r="A4" s="30"/>
      <c r="B4" s="295" t="s">
        <v>65</v>
      </c>
      <c r="C4" s="295"/>
      <c r="D4" s="295"/>
      <c r="E4" s="295"/>
      <c r="F4" s="295"/>
      <c r="G4" s="295"/>
      <c r="H4" s="295"/>
      <c r="I4" s="295"/>
      <c r="J4" s="295"/>
      <c r="K4" s="295"/>
    </row>
    <row r="5" spans="1:11" ht="24.75">
      <c r="A5" s="30"/>
      <c r="B5" s="295" t="s">
        <v>237</v>
      </c>
      <c r="C5" s="295"/>
      <c r="D5" s="295"/>
      <c r="E5" s="295"/>
      <c r="F5" s="295"/>
      <c r="G5" s="295"/>
      <c r="H5" s="295"/>
      <c r="I5" s="295"/>
      <c r="J5" s="295"/>
      <c r="K5" s="295"/>
    </row>
    <row r="6" spans="1:11" ht="24.75">
      <c r="A6" s="30"/>
      <c r="B6" s="30"/>
      <c r="C6" s="30"/>
      <c r="D6" s="30"/>
      <c r="E6" s="30"/>
      <c r="F6" s="30"/>
      <c r="G6" s="30"/>
      <c r="H6" s="30"/>
      <c r="I6" s="30"/>
      <c r="J6" s="39" t="s">
        <v>121</v>
      </c>
      <c r="K6" s="56"/>
    </row>
    <row r="7" spans="1:11" ht="24.75">
      <c r="A7" s="30"/>
      <c r="B7" s="36" t="s">
        <v>292</v>
      </c>
      <c r="C7" s="30"/>
      <c r="D7" s="30"/>
      <c r="E7" s="30"/>
      <c r="F7" s="43"/>
      <c r="G7" s="43"/>
      <c r="H7" s="43"/>
      <c r="I7" s="43"/>
      <c r="J7" s="44">
        <f>9944644.45</f>
        <v>9944644.45</v>
      </c>
      <c r="K7" s="30"/>
    </row>
    <row r="8" spans="1:11" ht="30.75" customHeight="1">
      <c r="A8" s="30"/>
      <c r="B8" s="45" t="s">
        <v>168</v>
      </c>
      <c r="C8" s="30"/>
      <c r="D8" s="30"/>
      <c r="E8" s="30"/>
      <c r="F8" s="43"/>
      <c r="G8" s="43"/>
      <c r="H8" s="46">
        <v>8201668.69</v>
      </c>
      <c r="I8" s="46"/>
      <c r="J8" s="30"/>
      <c r="K8" s="30"/>
    </row>
    <row r="9" spans="1:11" ht="30.75" customHeight="1">
      <c r="A9" s="30"/>
      <c r="B9" s="47" t="s">
        <v>259</v>
      </c>
      <c r="C9" s="30"/>
      <c r="D9" s="30"/>
      <c r="E9" s="30"/>
      <c r="F9" s="43"/>
      <c r="G9" s="43"/>
      <c r="H9" s="46">
        <v>3454</v>
      </c>
      <c r="I9" s="46"/>
      <c r="J9" s="30"/>
      <c r="K9" s="30"/>
    </row>
    <row r="10" spans="1:11" ht="30.75" customHeight="1">
      <c r="A10" s="30"/>
      <c r="B10" s="47" t="s">
        <v>117</v>
      </c>
      <c r="C10" s="30"/>
      <c r="D10" s="30"/>
      <c r="E10" s="30"/>
      <c r="F10" s="43"/>
      <c r="G10" s="43"/>
      <c r="H10" s="46">
        <v>291</v>
      </c>
      <c r="I10" s="46"/>
      <c r="J10" s="30"/>
      <c r="K10" s="30"/>
    </row>
    <row r="11" spans="1:11" ht="30.75" customHeight="1">
      <c r="A11" s="30"/>
      <c r="B11" s="47" t="s">
        <v>260</v>
      </c>
      <c r="C11" s="30"/>
      <c r="D11" s="30"/>
      <c r="E11" s="30"/>
      <c r="F11" s="43"/>
      <c r="G11" s="43"/>
      <c r="H11" s="46">
        <v>2322</v>
      </c>
      <c r="I11" s="46"/>
      <c r="J11" s="30"/>
      <c r="K11" s="30"/>
    </row>
    <row r="12" spans="1:11" ht="30.75" customHeight="1">
      <c r="A12" s="30"/>
      <c r="B12" s="47" t="s">
        <v>261</v>
      </c>
      <c r="C12" s="30"/>
      <c r="D12" s="30"/>
      <c r="E12" s="30"/>
      <c r="F12" s="30"/>
      <c r="G12" s="43"/>
      <c r="H12" s="48">
        <v>604152</v>
      </c>
      <c r="I12" s="46"/>
      <c r="J12" s="49">
        <f>SUM(H8:H12)</f>
        <v>8811887.690000001</v>
      </c>
      <c r="K12" s="30"/>
    </row>
    <row r="13" spans="1:11" ht="24.75">
      <c r="A13" s="30"/>
      <c r="B13" s="30"/>
      <c r="C13" s="30"/>
      <c r="D13" s="30"/>
      <c r="E13" s="30"/>
      <c r="F13" s="43"/>
      <c r="G13" s="43"/>
      <c r="H13" s="43"/>
      <c r="I13" s="43"/>
      <c r="J13" s="50"/>
      <c r="K13" s="50"/>
    </row>
    <row r="14" spans="1:11" ht="24.75">
      <c r="A14" s="30"/>
      <c r="B14" s="45" t="s">
        <v>262</v>
      </c>
      <c r="C14" s="30"/>
      <c r="D14" s="30"/>
      <c r="E14" s="30"/>
      <c r="F14" s="43"/>
      <c r="G14" s="43"/>
      <c r="H14" s="43">
        <v>3161100</v>
      </c>
      <c r="I14" s="43"/>
      <c r="J14" s="50"/>
      <c r="K14" s="30"/>
    </row>
    <row r="15" spans="1:11" ht="24.75">
      <c r="A15" s="30"/>
      <c r="B15" s="47" t="s">
        <v>263</v>
      </c>
      <c r="C15" s="30"/>
      <c r="D15" s="30"/>
      <c r="E15" s="30"/>
      <c r="F15" s="43"/>
      <c r="G15" s="43"/>
      <c r="H15" s="43">
        <v>962287</v>
      </c>
      <c r="I15" s="43"/>
      <c r="J15" s="50"/>
      <c r="K15" s="30"/>
    </row>
    <row r="16" spans="1:11" ht="24.75">
      <c r="A16" s="30"/>
      <c r="B16" s="47" t="s">
        <v>267</v>
      </c>
      <c r="C16" s="30"/>
      <c r="D16" s="30"/>
      <c r="E16" s="30"/>
      <c r="F16" s="43"/>
      <c r="G16" s="43"/>
      <c r="H16" s="43">
        <v>580.5</v>
      </c>
      <c r="I16" s="43"/>
      <c r="J16" s="50"/>
      <c r="K16" s="30"/>
    </row>
    <row r="17" spans="1:11" ht="24.75">
      <c r="A17" s="30"/>
      <c r="B17" s="47" t="s">
        <v>293</v>
      </c>
      <c r="C17" s="30"/>
      <c r="D17" s="30"/>
      <c r="E17" s="30"/>
      <c r="F17" s="43"/>
      <c r="G17" s="43"/>
      <c r="H17" s="58">
        <v>2050417.17</v>
      </c>
      <c r="I17" s="43"/>
      <c r="J17" s="51">
        <f>-SUM(H14:H17)</f>
        <v>-6174384.67</v>
      </c>
      <c r="K17" s="30"/>
    </row>
    <row r="18" spans="1:11" ht="27.75" thickBot="1">
      <c r="A18" s="30"/>
      <c r="B18" s="36" t="s">
        <v>264</v>
      </c>
      <c r="C18" s="30"/>
      <c r="D18" s="30"/>
      <c r="E18" s="30"/>
      <c r="F18" s="30"/>
      <c r="G18" s="43"/>
      <c r="H18" s="48"/>
      <c r="I18" s="43"/>
      <c r="J18" s="52">
        <f>J7+J12+J17</f>
        <v>12582147.47</v>
      </c>
      <c r="K18" s="30"/>
    </row>
    <row r="19" spans="1:11" ht="25.5" thickTop="1">
      <c r="A19" s="30"/>
      <c r="C19" s="30"/>
      <c r="D19" s="30"/>
      <c r="E19" s="30"/>
      <c r="F19" s="43"/>
      <c r="G19" s="43"/>
      <c r="H19" s="43"/>
      <c r="I19" s="43"/>
      <c r="K19" s="30"/>
    </row>
    <row r="20" spans="1:11" ht="24.75">
      <c r="A20" s="30"/>
      <c r="B20" s="36" t="s">
        <v>265</v>
      </c>
      <c r="C20" s="30"/>
      <c r="D20" s="30"/>
      <c r="E20" s="30"/>
      <c r="F20" s="30"/>
      <c r="G20" s="30"/>
      <c r="H20" s="30"/>
      <c r="I20" s="30"/>
      <c r="J20" s="30"/>
      <c r="K20" s="30"/>
    </row>
    <row r="21" spans="1:11" ht="16.5" customHeight="1">
      <c r="A21" s="30"/>
      <c r="B21" s="53"/>
      <c r="C21" s="30"/>
      <c r="D21" s="30"/>
      <c r="E21" s="30"/>
      <c r="F21" s="30"/>
      <c r="G21" s="30"/>
      <c r="H21" s="30"/>
      <c r="I21" s="30"/>
      <c r="J21" s="30"/>
      <c r="K21" s="30"/>
    </row>
    <row r="22" spans="1:11" ht="24.75">
      <c r="A22" s="30"/>
      <c r="B22" s="30"/>
      <c r="C22" s="30" t="s">
        <v>257</v>
      </c>
      <c r="D22" s="30"/>
      <c r="E22" s="30"/>
      <c r="F22" s="30"/>
      <c r="G22" s="30"/>
      <c r="H22" s="30"/>
      <c r="I22" s="30"/>
      <c r="J22" s="43">
        <v>5228</v>
      </c>
      <c r="K22" s="30"/>
    </row>
    <row r="23" spans="1:11" ht="24.75">
      <c r="A23" s="30"/>
      <c r="B23" s="30"/>
      <c r="C23" s="30" t="s">
        <v>258</v>
      </c>
      <c r="D23" s="30"/>
      <c r="E23" s="30"/>
      <c r="F23" s="30"/>
      <c r="G23" s="30"/>
      <c r="H23" s="30"/>
      <c r="I23" s="30"/>
      <c r="J23" s="43">
        <v>31273</v>
      </c>
      <c r="K23" s="30"/>
    </row>
    <row r="24" spans="1:11" ht="24.75">
      <c r="A24" s="30"/>
      <c r="B24" s="30"/>
      <c r="C24" s="30" t="s">
        <v>198</v>
      </c>
      <c r="D24" s="30"/>
      <c r="E24" s="30"/>
      <c r="F24" s="30"/>
      <c r="G24" s="30"/>
      <c r="H24" s="30"/>
      <c r="I24" s="30"/>
      <c r="J24" s="43">
        <v>400</v>
      </c>
      <c r="K24" s="30"/>
    </row>
    <row r="25" spans="1:11" ht="24.75">
      <c r="A25" s="30"/>
      <c r="B25" s="30"/>
      <c r="C25" s="30" t="s">
        <v>119</v>
      </c>
      <c r="D25" s="30"/>
      <c r="E25" s="30"/>
      <c r="F25" s="30"/>
      <c r="G25" s="30"/>
      <c r="H25" s="30"/>
      <c r="I25" s="30"/>
      <c r="J25" s="43">
        <v>643500</v>
      </c>
      <c r="K25" s="30"/>
    </row>
    <row r="26" spans="1:11" ht="24.75">
      <c r="A26" s="30"/>
      <c r="B26" s="30"/>
      <c r="C26" s="30" t="s">
        <v>118</v>
      </c>
      <c r="D26" s="30"/>
      <c r="E26" s="30"/>
      <c r="F26" s="30"/>
      <c r="G26" s="30"/>
      <c r="H26" s="30"/>
      <c r="I26" s="30"/>
      <c r="J26" s="50">
        <f>J18-J22-J23-J24-J25</f>
        <v>11901746.47</v>
      </c>
      <c r="K26" s="30"/>
    </row>
    <row r="27" spans="1:11" ht="25.5" thickBot="1">
      <c r="A27" s="30"/>
      <c r="B27" s="30"/>
      <c r="C27" s="30"/>
      <c r="D27" s="30"/>
      <c r="E27" s="30"/>
      <c r="F27" s="30"/>
      <c r="G27" s="30"/>
      <c r="H27" s="30"/>
      <c r="I27" s="30"/>
      <c r="J27" s="54">
        <f>SUM(J22:J26)</f>
        <v>12582147.47</v>
      </c>
      <c r="K27" s="30"/>
    </row>
    <row r="28" spans="1:11" ht="25.5" thickTop="1">
      <c r="A28" s="30"/>
      <c r="B28" s="30"/>
      <c r="C28" s="30"/>
      <c r="D28" s="30"/>
      <c r="E28" s="30"/>
      <c r="F28" s="30"/>
      <c r="G28" s="30"/>
      <c r="H28" s="30"/>
      <c r="I28" s="30"/>
      <c r="J28" s="55"/>
      <c r="K28" s="30"/>
    </row>
    <row r="29" spans="1:11" ht="24.75">
      <c r="A29" s="82" t="s">
        <v>310</v>
      </c>
      <c r="B29" s="30"/>
      <c r="C29" s="30"/>
      <c r="D29" s="30"/>
      <c r="E29" s="30"/>
      <c r="F29" s="30"/>
      <c r="G29" s="30"/>
      <c r="H29" s="30"/>
      <c r="I29" s="30"/>
      <c r="J29" s="55"/>
      <c r="K29" s="30"/>
    </row>
    <row r="30" spans="1:11" s="7" customFormat="1" ht="24.75">
      <c r="A30" s="82" t="s">
        <v>248</v>
      </c>
      <c r="B30" s="37"/>
      <c r="C30" s="37"/>
      <c r="D30" s="37"/>
      <c r="E30" s="37"/>
      <c r="F30" s="37"/>
      <c r="G30" s="37"/>
      <c r="H30" s="37"/>
      <c r="I30" s="37"/>
      <c r="J30" s="37"/>
      <c r="K30" s="30"/>
    </row>
    <row r="31" spans="1:11" s="7" customFormat="1" ht="24.75">
      <c r="A31" s="84" t="s">
        <v>249</v>
      </c>
      <c r="B31" s="37"/>
      <c r="C31" s="37"/>
      <c r="D31" s="37"/>
      <c r="E31" s="37"/>
      <c r="F31" s="37"/>
      <c r="G31" s="37"/>
      <c r="H31" s="37"/>
      <c r="I31" s="30"/>
      <c r="J31" s="30"/>
      <c r="K31" s="30"/>
    </row>
    <row r="32" spans="1:11" s="7" customFormat="1" ht="24.75">
      <c r="A32" s="38" t="s">
        <v>122</v>
      </c>
      <c r="B32" s="38"/>
      <c r="C32" s="38"/>
      <c r="D32" s="38"/>
      <c r="E32" s="38"/>
      <c r="F32" s="38"/>
      <c r="G32" s="38"/>
      <c r="H32" s="38"/>
      <c r="I32" s="30"/>
      <c r="J32" s="30"/>
      <c r="K32" s="30"/>
    </row>
    <row r="33" spans="1:11" ht="24.75">
      <c r="A33" s="30" t="s">
        <v>77</v>
      </c>
      <c r="B33" s="30"/>
      <c r="C33" s="30"/>
      <c r="D33" s="30"/>
      <c r="E33" s="30"/>
      <c r="F33" s="30"/>
      <c r="G33" s="30"/>
      <c r="H33" s="30" t="s">
        <v>122</v>
      </c>
      <c r="I33" s="30" t="s">
        <v>122</v>
      </c>
      <c r="J33" s="30"/>
      <c r="K33" s="30"/>
    </row>
    <row r="34" spans="1:11" ht="24.7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</row>
    <row r="35" spans="1:11" ht="24.7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</row>
  </sheetData>
  <sheetProtection/>
  <mergeCells count="4">
    <mergeCell ref="B2:K2"/>
    <mergeCell ref="B3:K3"/>
    <mergeCell ref="B4:K4"/>
    <mergeCell ref="B5:K5"/>
  </mergeCells>
  <printOptions/>
  <pageMargins left="0.31" right="0.25" top="0.35" bottom="0.35" header="0.25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view="pageBreakPreview" zoomScaleSheetLayoutView="100" zoomScalePageLayoutView="0" workbookViewId="0" topLeftCell="A16">
      <selection activeCell="E30" sqref="E30"/>
    </sheetView>
  </sheetViews>
  <sheetFormatPr defaultColWidth="9.140625" defaultRowHeight="21.75"/>
  <cols>
    <col min="1" max="1" width="4.00390625" style="2" customWidth="1"/>
    <col min="2" max="2" width="29.00390625" style="2" customWidth="1"/>
    <col min="3" max="3" width="17.28125" style="2" customWidth="1"/>
    <col min="4" max="4" width="16.140625" style="2" customWidth="1"/>
    <col min="5" max="5" width="16.57421875" style="2" customWidth="1"/>
    <col min="6" max="6" width="17.421875" style="2" customWidth="1"/>
    <col min="7" max="7" width="4.00390625" style="2" customWidth="1"/>
    <col min="8" max="8" width="27.421875" style="2" customWidth="1"/>
    <col min="9" max="9" width="16.57421875" style="2" customWidth="1"/>
    <col min="10" max="10" width="14.7109375" style="2" customWidth="1"/>
    <col min="11" max="11" width="11.7109375" style="2" customWidth="1"/>
    <col min="12" max="12" width="9.140625" style="2" customWidth="1"/>
    <col min="13" max="13" width="17.57421875" style="60" customWidth="1"/>
    <col min="14" max="16384" width="9.140625" style="2" customWidth="1"/>
  </cols>
  <sheetData>
    <row r="1" spans="1:10" ht="36" customHeight="1">
      <c r="A1" s="296" t="s">
        <v>74</v>
      </c>
      <c r="B1" s="296"/>
      <c r="C1" s="296"/>
      <c r="D1" s="296"/>
      <c r="E1" s="296"/>
      <c r="F1" s="296"/>
      <c r="G1" s="296"/>
      <c r="H1" s="296"/>
      <c r="I1" s="296"/>
      <c r="J1" s="61"/>
    </row>
    <row r="2" spans="1:11" ht="26.25" customHeight="1">
      <c r="A2" s="296" t="s">
        <v>75</v>
      </c>
      <c r="B2" s="296"/>
      <c r="C2" s="296"/>
      <c r="D2" s="296"/>
      <c r="E2" s="296"/>
      <c r="F2" s="296"/>
      <c r="G2" s="296"/>
      <c r="H2" s="296"/>
      <c r="I2" s="296"/>
      <c r="K2" s="199" t="s">
        <v>302</v>
      </c>
    </row>
    <row r="3" spans="1:9" ht="23.25" customHeight="1">
      <c r="A3" s="296" t="s">
        <v>237</v>
      </c>
      <c r="B3" s="296"/>
      <c r="C3" s="296"/>
      <c r="D3" s="296"/>
      <c r="E3" s="296"/>
      <c r="F3" s="296"/>
      <c r="G3" s="296"/>
      <c r="H3" s="296"/>
      <c r="I3" s="296"/>
    </row>
    <row r="4" spans="1:13" s="3" customFormat="1" ht="22.5">
      <c r="A4" s="335" t="s">
        <v>76</v>
      </c>
      <c r="B4" s="336"/>
      <c r="C4" s="111" t="s">
        <v>78</v>
      </c>
      <c r="D4" s="112" t="s">
        <v>79</v>
      </c>
      <c r="E4" s="111" t="s">
        <v>80</v>
      </c>
      <c r="F4" s="111" t="s">
        <v>81</v>
      </c>
      <c r="G4" s="339" t="s">
        <v>82</v>
      </c>
      <c r="H4" s="339"/>
      <c r="I4" s="341" t="s">
        <v>83</v>
      </c>
      <c r="M4" s="62"/>
    </row>
    <row r="5" spans="1:13" s="3" customFormat="1" ht="22.5">
      <c r="A5" s="337"/>
      <c r="B5" s="338"/>
      <c r="C5" s="113" t="s">
        <v>84</v>
      </c>
      <c r="D5" s="114" t="s">
        <v>85</v>
      </c>
      <c r="E5" s="113" t="s">
        <v>85</v>
      </c>
      <c r="F5" s="113" t="s">
        <v>86</v>
      </c>
      <c r="G5" s="340"/>
      <c r="H5" s="340"/>
      <c r="I5" s="314"/>
      <c r="M5" s="62"/>
    </row>
    <row r="6" spans="1:13" s="3" customFormat="1" ht="18.75" customHeight="1">
      <c r="A6" s="119" t="s">
        <v>87</v>
      </c>
      <c r="B6" s="120" t="s">
        <v>88</v>
      </c>
      <c r="C6" s="121"/>
      <c r="D6" s="122"/>
      <c r="E6" s="121"/>
      <c r="F6" s="121"/>
      <c r="G6" s="119" t="s">
        <v>87</v>
      </c>
      <c r="H6" s="120" t="s">
        <v>89</v>
      </c>
      <c r="I6" s="121">
        <v>17459163.04</v>
      </c>
      <c r="K6" s="3" t="s">
        <v>164</v>
      </c>
      <c r="M6" s="62"/>
    </row>
    <row r="7" spans="1:13" s="3" customFormat="1" ht="18.75" customHeight="1">
      <c r="A7" s="123"/>
      <c r="B7" s="124" t="s">
        <v>90</v>
      </c>
      <c r="C7" s="125">
        <v>0</v>
      </c>
      <c r="D7" s="126"/>
      <c r="E7" s="125"/>
      <c r="F7" s="125"/>
      <c r="G7" s="123"/>
      <c r="H7" s="124"/>
      <c r="I7" s="125"/>
      <c r="K7" s="3" t="s">
        <v>170</v>
      </c>
      <c r="M7" s="62"/>
    </row>
    <row r="8" spans="1:13" s="3" customFormat="1" ht="18.75" customHeight="1">
      <c r="A8" s="123"/>
      <c r="B8" s="124" t="s">
        <v>91</v>
      </c>
      <c r="C8" s="125">
        <v>7852899</v>
      </c>
      <c r="D8" s="126"/>
      <c r="E8" s="125"/>
      <c r="F8" s="125">
        <f>C8+D8-E8</f>
        <v>7852899</v>
      </c>
      <c r="G8" s="123" t="s">
        <v>92</v>
      </c>
      <c r="H8" s="124" t="s">
        <v>93</v>
      </c>
      <c r="I8" s="125">
        <f>10763154-762000+2245100</f>
        <v>12246254</v>
      </c>
      <c r="K8" s="3" t="s">
        <v>32</v>
      </c>
      <c r="M8" s="62">
        <v>2286000</v>
      </c>
    </row>
    <row r="9" spans="1:13" s="3" customFormat="1" ht="18.75" customHeight="1">
      <c r="A9" s="123"/>
      <c r="B9" s="124" t="s">
        <v>94</v>
      </c>
      <c r="C9" s="125">
        <v>23919522.61</v>
      </c>
      <c r="D9" s="126"/>
      <c r="E9" s="125"/>
      <c r="F9" s="125">
        <f aca="true" t="shared" si="0" ref="F9:F19">C9+D9-E9</f>
        <v>23919522.61</v>
      </c>
      <c r="G9" s="123"/>
      <c r="H9" s="124"/>
      <c r="I9" s="125"/>
      <c r="K9" s="3" t="s">
        <v>33</v>
      </c>
      <c r="M9" s="62">
        <v>4024900</v>
      </c>
    </row>
    <row r="10" spans="1:13" s="3" customFormat="1" ht="18.75" customHeight="1">
      <c r="A10" s="123" t="s">
        <v>92</v>
      </c>
      <c r="B10" s="124" t="s">
        <v>95</v>
      </c>
      <c r="C10" s="125">
        <v>0</v>
      </c>
      <c r="D10" s="126"/>
      <c r="E10" s="125"/>
      <c r="F10" s="125">
        <f t="shared" si="0"/>
        <v>0</v>
      </c>
      <c r="G10" s="123" t="s">
        <v>96</v>
      </c>
      <c r="H10" s="124" t="s">
        <v>33</v>
      </c>
      <c r="I10" s="125">
        <f>19913422.61-9177700</f>
        <v>10735722.61</v>
      </c>
      <c r="K10" s="3" t="s">
        <v>42</v>
      </c>
      <c r="M10" s="62" t="s">
        <v>123</v>
      </c>
    </row>
    <row r="11" spans="1:13" s="3" customFormat="1" ht="18.75" customHeight="1">
      <c r="A11" s="127"/>
      <c r="B11" s="124" t="s">
        <v>97</v>
      </c>
      <c r="C11" s="125">
        <v>2064150</v>
      </c>
      <c r="D11" s="126"/>
      <c r="E11" s="125"/>
      <c r="F11" s="125">
        <f t="shared" si="0"/>
        <v>2064150</v>
      </c>
      <c r="G11" s="127"/>
      <c r="H11" s="124"/>
      <c r="I11" s="125"/>
      <c r="M11" s="62">
        <f>SUM(M8:M10)</f>
        <v>6310900</v>
      </c>
    </row>
    <row r="12" spans="1:13" s="3" customFormat="1" ht="18.75" customHeight="1">
      <c r="A12" s="127"/>
      <c r="B12" s="124" t="s">
        <v>98</v>
      </c>
      <c r="C12" s="125">
        <v>46290</v>
      </c>
      <c r="D12" s="128"/>
      <c r="E12" s="125"/>
      <c r="F12" s="125">
        <f t="shared" si="0"/>
        <v>46290</v>
      </c>
      <c r="G12" s="123" t="s">
        <v>99</v>
      </c>
      <c r="H12" s="124" t="s">
        <v>100</v>
      </c>
      <c r="I12" s="125">
        <f>8286804-1491300-2182000</f>
        <v>4613504</v>
      </c>
      <c r="M12" s="62"/>
    </row>
    <row r="13" spans="1:13" s="3" customFormat="1" ht="18.75" customHeight="1">
      <c r="A13" s="127"/>
      <c r="B13" s="124" t="s">
        <v>101</v>
      </c>
      <c r="C13" s="125">
        <v>281880</v>
      </c>
      <c r="D13" s="126"/>
      <c r="E13" s="125"/>
      <c r="F13" s="125">
        <f t="shared" si="0"/>
        <v>281880</v>
      </c>
      <c r="G13" s="127"/>
      <c r="H13" s="124"/>
      <c r="I13" s="125"/>
      <c r="M13" s="62"/>
    </row>
    <row r="14" spans="1:13" s="3" customFormat="1" ht="18.75" customHeight="1">
      <c r="A14" s="127"/>
      <c r="B14" s="124" t="s">
        <v>102</v>
      </c>
      <c r="C14" s="125">
        <v>180000</v>
      </c>
      <c r="D14" s="126"/>
      <c r="E14" s="125"/>
      <c r="F14" s="125">
        <f t="shared" si="0"/>
        <v>180000</v>
      </c>
      <c r="G14" s="123" t="s">
        <v>103</v>
      </c>
      <c r="H14" s="124" t="s">
        <v>104</v>
      </c>
      <c r="I14" s="125">
        <v>175000</v>
      </c>
      <c r="K14" s="3" t="s">
        <v>165</v>
      </c>
      <c r="M14" s="62">
        <f>SUM(D11:D24)</f>
        <v>63100</v>
      </c>
    </row>
    <row r="15" spans="1:13" s="3" customFormat="1" ht="18.75" customHeight="1">
      <c r="A15" s="127"/>
      <c r="B15" s="124" t="s">
        <v>106</v>
      </c>
      <c r="C15" s="125">
        <v>2797500</v>
      </c>
      <c r="D15" s="126">
        <v>0</v>
      </c>
      <c r="E15" s="125"/>
      <c r="F15" s="125">
        <f t="shared" si="0"/>
        <v>2797500</v>
      </c>
      <c r="G15" s="123" t="s">
        <v>122</v>
      </c>
      <c r="H15" s="124" t="s">
        <v>122</v>
      </c>
      <c r="I15" s="125"/>
      <c r="M15" s="62"/>
    </row>
    <row r="16" spans="1:13" s="3" customFormat="1" ht="18.75" customHeight="1">
      <c r="A16" s="127"/>
      <c r="B16" s="124" t="s">
        <v>107</v>
      </c>
      <c r="C16" s="125">
        <v>13500</v>
      </c>
      <c r="D16" s="126"/>
      <c r="E16" s="125"/>
      <c r="F16" s="125">
        <f t="shared" si="0"/>
        <v>13500</v>
      </c>
      <c r="G16" s="123" t="s">
        <v>155</v>
      </c>
      <c r="H16" s="124" t="s">
        <v>42</v>
      </c>
      <c r="I16" s="125">
        <v>108490</v>
      </c>
      <c r="M16" s="62"/>
    </row>
    <row r="17" spans="1:13" s="3" customFormat="1" ht="18.75" customHeight="1">
      <c r="A17" s="127"/>
      <c r="B17" s="124" t="s">
        <v>279</v>
      </c>
      <c r="C17" s="125">
        <v>66262</v>
      </c>
      <c r="D17" s="126">
        <v>0</v>
      </c>
      <c r="E17" s="125"/>
      <c r="F17" s="125">
        <f t="shared" si="0"/>
        <v>66262</v>
      </c>
      <c r="G17" s="127"/>
      <c r="H17" s="124"/>
      <c r="I17" s="125"/>
      <c r="M17" s="62"/>
    </row>
    <row r="18" spans="1:13" s="3" customFormat="1" ht="18.75" customHeight="1">
      <c r="A18" s="127"/>
      <c r="B18" s="127" t="s">
        <v>116</v>
      </c>
      <c r="C18" s="125">
        <v>130000</v>
      </c>
      <c r="D18" s="125"/>
      <c r="E18" s="130"/>
      <c r="F18" s="125">
        <f t="shared" si="0"/>
        <v>130000</v>
      </c>
      <c r="G18" s="123" t="s">
        <v>171</v>
      </c>
      <c r="H18" s="129" t="s">
        <v>172</v>
      </c>
      <c r="I18" s="125">
        <v>2416599</v>
      </c>
      <c r="J18" s="4"/>
      <c r="M18" s="62"/>
    </row>
    <row r="19" spans="1:13" s="3" customFormat="1" ht="18.75" customHeight="1">
      <c r="A19" s="131"/>
      <c r="B19" s="127" t="s">
        <v>115</v>
      </c>
      <c r="C19" s="125">
        <v>332800</v>
      </c>
      <c r="D19" s="125"/>
      <c r="E19" s="130"/>
      <c r="F19" s="125">
        <f t="shared" si="0"/>
        <v>332800</v>
      </c>
      <c r="G19" s="127"/>
      <c r="H19" s="124"/>
      <c r="I19" s="125"/>
      <c r="M19" s="62"/>
    </row>
    <row r="20" spans="1:13" s="3" customFormat="1" ht="18.75" customHeight="1">
      <c r="A20" s="131"/>
      <c r="B20" s="127" t="s">
        <v>7</v>
      </c>
      <c r="C20" s="125">
        <v>247500</v>
      </c>
      <c r="D20" s="125"/>
      <c r="E20" s="130"/>
      <c r="F20" s="125">
        <f>C20+D20-E20</f>
        <v>247500</v>
      </c>
      <c r="G20" s="127"/>
      <c r="H20" s="124"/>
      <c r="I20" s="125"/>
      <c r="M20" s="62"/>
    </row>
    <row r="21" spans="1:13" s="3" customFormat="1" ht="18.75" customHeight="1">
      <c r="A21" s="131"/>
      <c r="B21" s="127" t="s">
        <v>280</v>
      </c>
      <c r="C21" s="125">
        <v>0</v>
      </c>
      <c r="D21" s="125">
        <v>9500</v>
      </c>
      <c r="E21" s="130"/>
      <c r="F21" s="125">
        <f>C21+D21-E21</f>
        <v>9500</v>
      </c>
      <c r="G21" s="127"/>
      <c r="H21" s="124"/>
      <c r="I21" s="125"/>
      <c r="M21" s="62"/>
    </row>
    <row r="22" spans="1:13" s="3" customFormat="1" ht="18.75" customHeight="1">
      <c r="A22" s="127"/>
      <c r="B22" s="124" t="s">
        <v>105</v>
      </c>
      <c r="C22" s="125">
        <v>387000</v>
      </c>
      <c r="D22" s="126">
        <v>43600</v>
      </c>
      <c r="E22" s="125"/>
      <c r="F22" s="125">
        <f>C22+D22-E22</f>
        <v>430600</v>
      </c>
      <c r="G22" s="127"/>
      <c r="H22" s="124"/>
      <c r="I22" s="125"/>
      <c r="M22" s="62"/>
    </row>
    <row r="23" spans="1:13" s="3" customFormat="1" ht="18.75" customHeight="1">
      <c r="A23" s="127"/>
      <c r="B23" s="127" t="s">
        <v>108</v>
      </c>
      <c r="C23" s="125">
        <v>71000</v>
      </c>
      <c r="D23" s="130"/>
      <c r="E23" s="125"/>
      <c r="F23" s="125">
        <f>C23+D23-E23</f>
        <v>71000</v>
      </c>
      <c r="G23" s="127"/>
      <c r="H23" s="124"/>
      <c r="I23" s="125"/>
      <c r="J23" s="4"/>
      <c r="M23" s="62"/>
    </row>
    <row r="24" spans="1:13" s="3" customFormat="1" ht="18.75" customHeight="1">
      <c r="A24" s="196"/>
      <c r="B24" s="197" t="s">
        <v>173</v>
      </c>
      <c r="C24" s="125">
        <v>9301329.04</v>
      </c>
      <c r="D24" s="125">
        <v>10000</v>
      </c>
      <c r="E24" s="130"/>
      <c r="F24" s="125">
        <f>C24+D24-E24</f>
        <v>9311329.04</v>
      </c>
      <c r="G24" s="197"/>
      <c r="H24" s="198"/>
      <c r="I24" s="125"/>
      <c r="M24" s="62"/>
    </row>
    <row r="25" spans="1:13" s="3" customFormat="1" ht="27.75" customHeight="1" thickBot="1">
      <c r="A25" s="77"/>
      <c r="B25" s="77"/>
      <c r="C25" s="83">
        <f>SUM(C8:C24)</f>
        <v>47691632.65</v>
      </c>
      <c r="D25" s="83">
        <f>SUM(D8:D24)</f>
        <v>63100</v>
      </c>
      <c r="E25" s="83">
        <f>SUM(E6:E24)</f>
        <v>0</v>
      </c>
      <c r="F25" s="83">
        <f>SUM(F8:F24)</f>
        <v>47754732.65</v>
      </c>
      <c r="G25" s="77"/>
      <c r="H25" s="77"/>
      <c r="I25" s="85">
        <f>SUM(I6:I24)</f>
        <v>47754732.65</v>
      </c>
      <c r="M25" s="62"/>
    </row>
    <row r="26" spans="1:11" ht="38.25" customHeight="1" thickTop="1">
      <c r="A26" s="311" t="s">
        <v>318</v>
      </c>
      <c r="B26" s="311"/>
      <c r="C26" s="311"/>
      <c r="D26" s="311"/>
      <c r="E26" s="311"/>
      <c r="F26" s="311"/>
      <c r="G26" s="311"/>
      <c r="H26" s="311"/>
      <c r="I26" s="311"/>
      <c r="K26" s="199" t="s">
        <v>281</v>
      </c>
    </row>
    <row r="27" spans="1:11" ht="20.25" customHeight="1">
      <c r="A27" s="311" t="s">
        <v>278</v>
      </c>
      <c r="B27" s="311"/>
      <c r="C27" s="311"/>
      <c r="D27" s="311"/>
      <c r="E27" s="311"/>
      <c r="F27" s="311"/>
      <c r="G27" s="311"/>
      <c r="H27" s="311"/>
      <c r="I27" s="311"/>
      <c r="K27" s="199" t="s">
        <v>281</v>
      </c>
    </row>
    <row r="28" spans="1:9" ht="20.25" customHeight="1">
      <c r="A28" s="334" t="s">
        <v>277</v>
      </c>
      <c r="B28" s="334"/>
      <c r="C28" s="334"/>
      <c r="D28" s="334"/>
      <c r="E28" s="334"/>
      <c r="F28" s="334"/>
      <c r="G28" s="334"/>
      <c r="H28" s="334"/>
      <c r="I28" s="334"/>
    </row>
  </sheetData>
  <sheetProtection/>
  <mergeCells count="9">
    <mergeCell ref="A26:I26"/>
    <mergeCell ref="A27:I27"/>
    <mergeCell ref="A28:I28"/>
    <mergeCell ref="A1:I1"/>
    <mergeCell ref="A2:I2"/>
    <mergeCell ref="A3:I3"/>
    <mergeCell ref="A4:B5"/>
    <mergeCell ref="G4:H5"/>
    <mergeCell ref="I4:I5"/>
  </mergeCells>
  <printOptions/>
  <pageMargins left="0.42" right="0.32" top="0.24" bottom="0.15" header="0.5" footer="0.15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7"/>
  <sheetViews>
    <sheetView view="pageBreakPreview" zoomScale="110" zoomScaleSheetLayoutView="110" zoomScalePageLayoutView="0" workbookViewId="0" topLeftCell="A30">
      <selection activeCell="E43" sqref="E43"/>
    </sheetView>
  </sheetViews>
  <sheetFormatPr defaultColWidth="9.140625" defaultRowHeight="21.75"/>
  <cols>
    <col min="1" max="1" width="38.28125" style="7" customWidth="1"/>
    <col min="2" max="3" width="19.00390625" style="7" customWidth="1"/>
    <col min="4" max="4" width="4.7109375" style="7" customWidth="1"/>
    <col min="5" max="5" width="21.421875" style="7" customWidth="1"/>
    <col min="6" max="7" width="9.140625" style="7" customWidth="1"/>
    <col min="8" max="8" width="20.7109375" style="7" customWidth="1"/>
    <col min="9" max="16384" width="9.140625" style="7" customWidth="1"/>
  </cols>
  <sheetData>
    <row r="1" spans="1:5" ht="30.75" customHeight="1">
      <c r="A1" s="296" t="s">
        <v>57</v>
      </c>
      <c r="B1" s="296"/>
      <c r="C1" s="296"/>
      <c r="D1" s="296"/>
      <c r="E1" s="296"/>
    </row>
    <row r="2" spans="1:5" ht="30.75" customHeight="1">
      <c r="A2" s="296" t="s">
        <v>274</v>
      </c>
      <c r="B2" s="296"/>
      <c r="C2" s="296"/>
      <c r="D2" s="296"/>
      <c r="E2" s="296"/>
    </row>
    <row r="3" spans="1:5" ht="30.75" customHeight="1">
      <c r="A3" s="296" t="s">
        <v>275</v>
      </c>
      <c r="B3" s="296"/>
      <c r="C3" s="296"/>
      <c r="D3" s="296"/>
      <c r="E3" s="296"/>
    </row>
    <row r="4" spans="1:5" ht="24" customHeight="1">
      <c r="A4" s="296"/>
      <c r="B4" s="296"/>
      <c r="C4" s="296"/>
      <c r="D4" s="296"/>
      <c r="E4" s="296"/>
    </row>
    <row r="5" spans="1:5" ht="34.5" customHeight="1">
      <c r="A5" s="304" t="s">
        <v>59</v>
      </c>
      <c r="B5" s="304" t="s">
        <v>110</v>
      </c>
      <c r="C5" s="304" t="s">
        <v>58</v>
      </c>
      <c r="D5" s="9" t="s">
        <v>141</v>
      </c>
      <c r="E5" s="10" t="s">
        <v>142</v>
      </c>
    </row>
    <row r="6" spans="1:5" ht="34.5" customHeight="1">
      <c r="A6" s="305"/>
      <c r="B6" s="305"/>
      <c r="C6" s="305"/>
      <c r="D6" s="9" t="s">
        <v>143</v>
      </c>
      <c r="E6" s="11" t="s">
        <v>144</v>
      </c>
    </row>
    <row r="7" spans="1:5" ht="34.5" customHeight="1">
      <c r="A7" s="12" t="s">
        <v>60</v>
      </c>
      <c r="B7" s="13"/>
      <c r="C7" s="14"/>
      <c r="D7" s="15"/>
      <c r="E7" s="16"/>
    </row>
    <row r="8" spans="1:5" ht="34.5" customHeight="1">
      <c r="A8" s="17" t="s">
        <v>37</v>
      </c>
      <c r="B8" s="18">
        <v>234000</v>
      </c>
      <c r="C8" s="19">
        <v>236551.42</v>
      </c>
      <c r="D8" s="20" t="str">
        <f>IF(B8&lt;C8,"+","-")</f>
        <v>+</v>
      </c>
      <c r="E8" s="194">
        <f>C8-B8</f>
        <v>2551.420000000013</v>
      </c>
    </row>
    <row r="9" spans="1:8" ht="34.5" customHeight="1">
      <c r="A9" s="17" t="s">
        <v>145</v>
      </c>
      <c r="B9" s="18">
        <v>281000</v>
      </c>
      <c r="C9" s="19">
        <v>379533</v>
      </c>
      <c r="D9" s="20" t="str">
        <f aca="true" t="shared" si="0" ref="D9:D16">IF(B9&lt;C9,"+","-")</f>
        <v>+</v>
      </c>
      <c r="E9" s="194">
        <f aca="true" t="shared" si="1" ref="E9:E14">C9-B9</f>
        <v>98533</v>
      </c>
      <c r="H9" s="7" t="s">
        <v>291</v>
      </c>
    </row>
    <row r="10" spans="1:8" ht="34.5" customHeight="1">
      <c r="A10" s="17" t="s">
        <v>38</v>
      </c>
      <c r="B10" s="18">
        <v>153000</v>
      </c>
      <c r="C10" s="19">
        <v>309644.36</v>
      </c>
      <c r="D10" s="20" t="str">
        <f t="shared" si="0"/>
        <v>+</v>
      </c>
      <c r="E10" s="194">
        <f t="shared" si="1"/>
        <v>156644.36</v>
      </c>
      <c r="H10" s="7" t="s">
        <v>122</v>
      </c>
    </row>
    <row r="11" spans="1:8" ht="34.5" customHeight="1">
      <c r="A11" s="17" t="s">
        <v>39</v>
      </c>
      <c r="B11" s="18">
        <v>250000</v>
      </c>
      <c r="C11" s="19">
        <v>307762</v>
      </c>
      <c r="D11" s="20" t="str">
        <f t="shared" si="0"/>
        <v>+</v>
      </c>
      <c r="E11" s="194">
        <f t="shared" si="1"/>
        <v>57762</v>
      </c>
      <c r="H11" s="7" t="s">
        <v>122</v>
      </c>
    </row>
    <row r="12" spans="1:5" ht="34.5" customHeight="1">
      <c r="A12" s="17" t="s">
        <v>146</v>
      </c>
      <c r="B12" s="18">
        <v>120000</v>
      </c>
      <c r="C12" s="19">
        <v>406370.3</v>
      </c>
      <c r="D12" s="20" t="str">
        <f t="shared" si="0"/>
        <v>+</v>
      </c>
      <c r="E12" s="194">
        <f t="shared" si="1"/>
        <v>286370.3</v>
      </c>
    </row>
    <row r="13" spans="1:5" ht="34.5" customHeight="1">
      <c r="A13" s="17" t="s">
        <v>40</v>
      </c>
      <c r="B13" s="18">
        <v>0</v>
      </c>
      <c r="C13" s="19">
        <v>0</v>
      </c>
      <c r="D13" s="20" t="str">
        <f t="shared" si="0"/>
        <v>-</v>
      </c>
      <c r="E13" s="194">
        <f t="shared" si="1"/>
        <v>0</v>
      </c>
    </row>
    <row r="14" spans="1:5" ht="34.5" customHeight="1">
      <c r="A14" s="17" t="s">
        <v>41</v>
      </c>
      <c r="B14" s="18">
        <v>13851000</v>
      </c>
      <c r="C14" s="19">
        <v>16596831.24</v>
      </c>
      <c r="D14" s="20" t="str">
        <f t="shared" si="0"/>
        <v>+</v>
      </c>
      <c r="E14" s="194">
        <f t="shared" si="1"/>
        <v>2745831.24</v>
      </c>
    </row>
    <row r="15" spans="1:8" ht="34.5" customHeight="1">
      <c r="A15" s="21" t="s">
        <v>147</v>
      </c>
      <c r="B15" s="22">
        <v>12611000</v>
      </c>
      <c r="C15" s="23">
        <v>13291800</v>
      </c>
      <c r="D15" s="24" t="str">
        <f t="shared" si="0"/>
        <v>+</v>
      </c>
      <c r="E15" s="195">
        <f>C15-B15</f>
        <v>680800</v>
      </c>
      <c r="H15" s="8" t="s">
        <v>122</v>
      </c>
    </row>
    <row r="16" spans="1:5" ht="34.5" customHeight="1">
      <c r="A16" s="220" t="s">
        <v>289</v>
      </c>
      <c r="B16" s="212">
        <f>SUM(B8:B15)</f>
        <v>27500000</v>
      </c>
      <c r="C16" s="212">
        <f>SUM(C8:C15)</f>
        <v>31528492.32</v>
      </c>
      <c r="D16" s="213" t="str">
        <f t="shared" si="0"/>
        <v>+</v>
      </c>
      <c r="E16" s="212">
        <f>SUM(E8:E15)</f>
        <v>4028492.3200000003</v>
      </c>
    </row>
    <row r="17" spans="1:7" ht="34.5" customHeight="1">
      <c r="A17" s="214" t="s">
        <v>287</v>
      </c>
      <c r="B17" s="215"/>
      <c r="C17" s="133">
        <v>14069047</v>
      </c>
      <c r="D17" s="209"/>
      <c r="E17" s="133"/>
      <c r="G17" s="7" t="s">
        <v>122</v>
      </c>
    </row>
    <row r="18" spans="1:7" s="218" customFormat="1" ht="34.5" customHeight="1">
      <c r="A18" s="216" t="s">
        <v>288</v>
      </c>
      <c r="B18" s="217" t="s">
        <v>122</v>
      </c>
      <c r="C18" s="223">
        <f>SUM(C16:C17)</f>
        <v>45597539.32</v>
      </c>
      <c r="D18" s="224"/>
      <c r="E18" s="217" t="s">
        <v>122</v>
      </c>
      <c r="G18" s="218" t="s">
        <v>122</v>
      </c>
    </row>
    <row r="19" spans="1:5" ht="34.5" customHeight="1">
      <c r="A19" s="25"/>
      <c r="B19" s="26"/>
      <c r="C19" s="27"/>
      <c r="D19" s="28"/>
      <c r="E19" s="27"/>
    </row>
    <row r="20" spans="1:5" ht="34.5" customHeight="1">
      <c r="A20" s="25"/>
      <c r="B20" s="26"/>
      <c r="C20" s="27"/>
      <c r="D20" s="28"/>
      <c r="E20" s="27"/>
    </row>
    <row r="21" spans="1:5" ht="34.5" customHeight="1">
      <c r="A21" s="25"/>
      <c r="B21" s="26"/>
      <c r="C21" s="27"/>
      <c r="D21" s="28"/>
      <c r="E21" s="29" t="s">
        <v>151</v>
      </c>
    </row>
    <row r="22" spans="1:5" ht="34.5" customHeight="1">
      <c r="A22" s="25"/>
      <c r="B22" s="26"/>
      <c r="C22" s="27"/>
      <c r="D22" s="28"/>
      <c r="E22" s="30"/>
    </row>
    <row r="23" spans="1:5" ht="34.5" customHeight="1">
      <c r="A23" s="25"/>
      <c r="B23" s="26"/>
      <c r="C23" s="27"/>
      <c r="D23" s="28"/>
      <c r="E23" s="30"/>
    </row>
    <row r="24" spans="1:5" ht="34.5" customHeight="1">
      <c r="A24" s="309" t="s">
        <v>152</v>
      </c>
      <c r="B24" s="310"/>
      <c r="C24" s="310"/>
      <c r="D24" s="310"/>
      <c r="E24" s="310"/>
    </row>
    <row r="25" spans="1:5" ht="30.75" customHeight="1">
      <c r="A25" s="304" t="s">
        <v>62</v>
      </c>
      <c r="B25" s="306" t="s">
        <v>148</v>
      </c>
      <c r="C25" s="304" t="s">
        <v>61</v>
      </c>
      <c r="D25" s="9" t="s">
        <v>141</v>
      </c>
      <c r="E25" s="10" t="s">
        <v>142</v>
      </c>
    </row>
    <row r="26" spans="1:5" ht="30.75" customHeight="1">
      <c r="A26" s="305"/>
      <c r="B26" s="307"/>
      <c r="C26" s="305"/>
      <c r="D26" s="9" t="s">
        <v>143</v>
      </c>
      <c r="E26" s="11" t="s">
        <v>144</v>
      </c>
    </row>
    <row r="27" spans="1:5" ht="34.5" customHeight="1">
      <c r="A27" s="12" t="s">
        <v>149</v>
      </c>
      <c r="B27" s="31"/>
      <c r="C27" s="32"/>
      <c r="D27" s="33"/>
      <c r="E27" s="31"/>
    </row>
    <row r="28" spans="1:8" ht="34.5" customHeight="1">
      <c r="A28" s="17" t="s">
        <v>30</v>
      </c>
      <c r="B28" s="18">
        <v>1084290</v>
      </c>
      <c r="C28" s="18">
        <v>1067411</v>
      </c>
      <c r="D28" s="63" t="str">
        <f aca="true" t="shared" si="2" ref="D28:D39">IF(B28&lt;C28,"+","-")</f>
        <v>-</v>
      </c>
      <c r="E28" s="18">
        <f>B28-C28</f>
        <v>16879</v>
      </c>
      <c r="H28" s="7" t="s">
        <v>122</v>
      </c>
    </row>
    <row r="29" spans="1:5" ht="34.5" customHeight="1">
      <c r="A29" s="17" t="s">
        <v>161</v>
      </c>
      <c r="B29" s="18">
        <v>3425620</v>
      </c>
      <c r="C29" s="18">
        <v>3209710</v>
      </c>
      <c r="D29" s="63" t="str">
        <f t="shared" si="2"/>
        <v>-</v>
      </c>
      <c r="E29" s="18">
        <f aca="true" t="shared" si="3" ref="E29:E38">B29-C29</f>
        <v>215910</v>
      </c>
    </row>
    <row r="30" spans="1:8" ht="34.5" customHeight="1">
      <c r="A30" s="17" t="s">
        <v>162</v>
      </c>
      <c r="B30" s="18">
        <v>6525930</v>
      </c>
      <c r="C30" s="18">
        <v>6061625</v>
      </c>
      <c r="D30" s="63" t="str">
        <f t="shared" si="2"/>
        <v>-</v>
      </c>
      <c r="E30" s="18">
        <f t="shared" si="3"/>
        <v>464305</v>
      </c>
      <c r="H30" s="8" t="s">
        <v>122</v>
      </c>
    </row>
    <row r="31" spans="1:8" ht="34.5" customHeight="1">
      <c r="A31" s="17" t="s">
        <v>24</v>
      </c>
      <c r="B31" s="18">
        <v>799600</v>
      </c>
      <c r="C31" s="18">
        <v>521722</v>
      </c>
      <c r="D31" s="63" t="str">
        <f t="shared" si="2"/>
        <v>-</v>
      </c>
      <c r="E31" s="18">
        <f t="shared" si="3"/>
        <v>277878</v>
      </c>
      <c r="H31" s="8" t="s">
        <v>122</v>
      </c>
    </row>
    <row r="32" spans="1:5" ht="34.5" customHeight="1">
      <c r="A32" s="17" t="s">
        <v>25</v>
      </c>
      <c r="B32" s="18">
        <v>5952000</v>
      </c>
      <c r="C32" s="18">
        <v>4755628.86</v>
      </c>
      <c r="D32" s="63" t="str">
        <f t="shared" si="2"/>
        <v>-</v>
      </c>
      <c r="E32" s="18">
        <f t="shared" si="3"/>
        <v>1196371.1399999997</v>
      </c>
    </row>
    <row r="33" spans="1:5" ht="34.5" customHeight="1">
      <c r="A33" s="17" t="s">
        <v>26</v>
      </c>
      <c r="B33" s="18">
        <v>2408560</v>
      </c>
      <c r="C33" s="18">
        <v>1921959.36</v>
      </c>
      <c r="D33" s="63" t="str">
        <f t="shared" si="2"/>
        <v>-</v>
      </c>
      <c r="E33" s="18">
        <f t="shared" si="3"/>
        <v>486600.6399999999</v>
      </c>
    </row>
    <row r="34" spans="1:5" ht="34.5" customHeight="1">
      <c r="A34" s="17" t="s">
        <v>27</v>
      </c>
      <c r="B34" s="18">
        <v>515500</v>
      </c>
      <c r="C34" s="18">
        <v>488667.41</v>
      </c>
      <c r="D34" s="63" t="str">
        <f t="shared" si="2"/>
        <v>-</v>
      </c>
      <c r="E34" s="18">
        <f t="shared" si="3"/>
        <v>26832.590000000026</v>
      </c>
    </row>
    <row r="35" spans="1:5" ht="34.5" customHeight="1">
      <c r="A35" s="17" t="s">
        <v>32</v>
      </c>
      <c r="B35" s="18">
        <v>3035000</v>
      </c>
      <c r="C35" s="18">
        <v>3035000</v>
      </c>
      <c r="D35" s="63" t="str">
        <f t="shared" si="2"/>
        <v>-</v>
      </c>
      <c r="E35" s="18">
        <f t="shared" si="3"/>
        <v>0</v>
      </c>
    </row>
    <row r="36" spans="1:5" ht="34.5" customHeight="1">
      <c r="A36" s="17" t="s">
        <v>28</v>
      </c>
      <c r="B36" s="18">
        <v>2253500</v>
      </c>
      <c r="C36" s="18">
        <v>2245100</v>
      </c>
      <c r="D36" s="63" t="str">
        <f t="shared" si="2"/>
        <v>-</v>
      </c>
      <c r="E36" s="18">
        <f t="shared" si="3"/>
        <v>8400</v>
      </c>
    </row>
    <row r="37" spans="1:5" ht="34.5" customHeight="1">
      <c r="A37" s="17" t="s">
        <v>29</v>
      </c>
      <c r="B37" s="18">
        <v>0</v>
      </c>
      <c r="C37" s="18">
        <v>0</v>
      </c>
      <c r="D37" s="63" t="str">
        <f t="shared" si="2"/>
        <v>-</v>
      </c>
      <c r="E37" s="18">
        <f t="shared" si="3"/>
        <v>0</v>
      </c>
    </row>
    <row r="38" spans="1:8" ht="34.5" customHeight="1">
      <c r="A38" s="34" t="s">
        <v>31</v>
      </c>
      <c r="B38" s="35">
        <v>1500000</v>
      </c>
      <c r="C38" s="116">
        <v>20000</v>
      </c>
      <c r="D38" s="117" t="str">
        <f t="shared" si="2"/>
        <v>-</v>
      </c>
      <c r="E38" s="116">
        <f t="shared" si="3"/>
        <v>1480000</v>
      </c>
      <c r="H38" s="7" t="s">
        <v>122</v>
      </c>
    </row>
    <row r="39" spans="1:5" ht="34.5" customHeight="1">
      <c r="A39" s="220" t="s">
        <v>163</v>
      </c>
      <c r="B39" s="221">
        <f>SUM(B27:B38)</f>
        <v>27500000</v>
      </c>
      <c r="C39" s="221">
        <f>SUM(C28:C38)</f>
        <v>23326823.63</v>
      </c>
      <c r="D39" s="211" t="str">
        <f t="shared" si="2"/>
        <v>-</v>
      </c>
      <c r="E39" s="221">
        <f>SUM(E27:E38)</f>
        <v>4173176.369999999</v>
      </c>
    </row>
    <row r="40" spans="1:5" ht="34.5" customHeight="1">
      <c r="A40" s="214" t="s">
        <v>290</v>
      </c>
      <c r="B40" s="219"/>
      <c r="C40" s="219">
        <v>14069047</v>
      </c>
      <c r="D40" s="222"/>
      <c r="E40" s="219"/>
    </row>
    <row r="41" spans="1:8" ht="34.5" customHeight="1">
      <c r="A41" s="216" t="s">
        <v>63</v>
      </c>
      <c r="B41" s="219"/>
      <c r="C41" s="219">
        <f>SUM(C39:C40)</f>
        <v>37395870.629999995</v>
      </c>
      <c r="D41" s="222"/>
      <c r="E41" s="219"/>
      <c r="H41" s="7" t="s">
        <v>122</v>
      </c>
    </row>
    <row r="42" spans="1:8" s="218" customFormat="1" ht="34.5" customHeight="1" thickBot="1">
      <c r="A42" s="308" t="s">
        <v>150</v>
      </c>
      <c r="B42" s="308"/>
      <c r="C42" s="225">
        <f>C18-C41</f>
        <v>8201668.690000005</v>
      </c>
      <c r="D42" s="226"/>
      <c r="E42" s="227"/>
      <c r="H42" s="218" t="s">
        <v>122</v>
      </c>
    </row>
    <row r="43" spans="1:5" ht="50.25" customHeight="1" thickTop="1">
      <c r="A43" s="36"/>
      <c r="B43" s="36"/>
      <c r="C43" s="36"/>
      <c r="D43" s="36"/>
      <c r="E43" s="36"/>
    </row>
    <row r="44" spans="1:5" ht="26.25" customHeight="1">
      <c r="A44" s="82" t="s">
        <v>312</v>
      </c>
      <c r="B44" s="37"/>
      <c r="C44" s="37"/>
      <c r="D44" s="37"/>
      <c r="E44" s="37"/>
    </row>
    <row r="45" spans="1:5" ht="26.25" customHeight="1">
      <c r="A45" s="82" t="s">
        <v>248</v>
      </c>
      <c r="B45" s="37"/>
      <c r="C45" s="37"/>
      <c r="D45" s="37"/>
      <c r="E45" s="37"/>
    </row>
    <row r="46" spans="1:5" ht="26.25" customHeight="1">
      <c r="A46" s="84" t="s">
        <v>249</v>
      </c>
      <c r="B46" s="37"/>
      <c r="C46" s="37"/>
      <c r="D46" s="37"/>
      <c r="E46" s="37"/>
    </row>
    <row r="47" spans="1:5" ht="30" customHeight="1">
      <c r="A47" s="38"/>
      <c r="B47" s="38"/>
      <c r="C47" s="38"/>
      <c r="D47" s="38"/>
      <c r="E47" s="38"/>
    </row>
  </sheetData>
  <sheetProtection/>
  <mergeCells count="12">
    <mergeCell ref="A42:B42"/>
    <mergeCell ref="A5:A6"/>
    <mergeCell ref="B5:B6"/>
    <mergeCell ref="C5:C6"/>
    <mergeCell ref="A24:E24"/>
    <mergeCell ref="A1:E1"/>
    <mergeCell ref="A2:E2"/>
    <mergeCell ref="A3:E3"/>
    <mergeCell ref="A4:E4"/>
    <mergeCell ref="A25:A26"/>
    <mergeCell ref="B25:B26"/>
    <mergeCell ref="C25:C26"/>
  </mergeCells>
  <printOptions/>
  <pageMargins left="0.57" right="0.23" top="0.52" bottom="0.44" header="0.47" footer="0.4"/>
  <pageSetup horizontalDpi="600" verticalDpi="600" orientation="portrait" scale="96" r:id="rId1"/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73"/>
  <sheetViews>
    <sheetView showGridLines="0" view="pageBreakPreview" zoomScaleSheetLayoutView="100" zoomScalePageLayoutView="0" workbookViewId="0" topLeftCell="A13">
      <selection activeCell="K8" sqref="K8"/>
    </sheetView>
  </sheetViews>
  <sheetFormatPr defaultColWidth="9.140625" defaultRowHeight="21.75"/>
  <cols>
    <col min="1" max="1" width="53.140625" style="144" customWidth="1"/>
    <col min="2" max="2" width="9.421875" style="144" bestFit="1" customWidth="1"/>
    <col min="3" max="3" width="20.8515625" style="144" customWidth="1"/>
    <col min="4" max="4" width="22.140625" style="144" customWidth="1"/>
    <col min="5" max="5" width="9.140625" style="144" customWidth="1"/>
    <col min="6" max="6" width="14.7109375" style="144" customWidth="1"/>
    <col min="7" max="16384" width="9.140625" style="144" customWidth="1"/>
  </cols>
  <sheetData>
    <row r="1" spans="1:6" ht="24.75">
      <c r="A1" s="291" t="s">
        <v>208</v>
      </c>
      <c r="B1" s="291"/>
      <c r="C1" s="291"/>
      <c r="D1" s="291"/>
      <c r="E1" s="139"/>
      <c r="F1" s="229" t="s">
        <v>122</v>
      </c>
    </row>
    <row r="2" spans="1:5" ht="24.75">
      <c r="A2" s="292" t="s">
        <v>109</v>
      </c>
      <c r="B2" s="292"/>
      <c r="C2" s="292"/>
      <c r="D2" s="292"/>
      <c r="E2" s="230"/>
    </row>
    <row r="3" spans="1:5" ht="21.75" customHeight="1">
      <c r="A3" s="293" t="s">
        <v>236</v>
      </c>
      <c r="B3" s="293"/>
      <c r="C3" s="293"/>
      <c r="D3" s="293"/>
      <c r="E3" s="230"/>
    </row>
    <row r="4" spans="1:5" ht="12.75" customHeight="1">
      <c r="A4" s="228"/>
      <c r="B4" s="228"/>
      <c r="C4" s="228"/>
      <c r="D4" s="228"/>
      <c r="E4" s="228"/>
    </row>
    <row r="5" spans="1:5" ht="32.25" customHeight="1">
      <c r="A5" s="231" t="s">
        <v>20</v>
      </c>
      <c r="B5" s="231" t="s">
        <v>21</v>
      </c>
      <c r="C5" s="141" t="s">
        <v>34</v>
      </c>
      <c r="D5" s="141" t="s">
        <v>22</v>
      </c>
      <c r="E5" s="232"/>
    </row>
    <row r="6" spans="1:5" ht="36" customHeight="1">
      <c r="A6" s="233" t="s">
        <v>23</v>
      </c>
      <c r="B6" s="234" t="s">
        <v>9</v>
      </c>
      <c r="C6" s="235">
        <v>0</v>
      </c>
      <c r="D6" s="236"/>
      <c r="E6" s="203"/>
    </row>
    <row r="7" spans="1:6" ht="24.75">
      <c r="A7" s="237" t="s">
        <v>251</v>
      </c>
      <c r="B7" s="238" t="s">
        <v>10</v>
      </c>
      <c r="C7" s="239">
        <v>17044297.75</v>
      </c>
      <c r="D7" s="240"/>
      <c r="E7" s="203"/>
      <c r="F7" s="241">
        <f>SUM(C7:C18)</f>
        <v>29070427.33</v>
      </c>
    </row>
    <row r="8" spans="1:5" ht="24.75">
      <c r="A8" s="237" t="s">
        <v>252</v>
      </c>
      <c r="B8" s="238" t="s">
        <v>10</v>
      </c>
      <c r="C8" s="239">
        <v>656747.31</v>
      </c>
      <c r="D8" s="240"/>
      <c r="E8" s="203"/>
    </row>
    <row r="9" spans="1:5" ht="24.75">
      <c r="A9" s="237" t="s">
        <v>253</v>
      </c>
      <c r="B9" s="238" t="s">
        <v>10</v>
      </c>
      <c r="C9" s="239">
        <v>2491841.81</v>
      </c>
      <c r="D9" s="240"/>
      <c r="E9" s="203"/>
    </row>
    <row r="10" spans="1:6" ht="24.75">
      <c r="A10" s="237" t="s">
        <v>167</v>
      </c>
      <c r="B10" s="238" t="s">
        <v>13</v>
      </c>
      <c r="C10" s="239">
        <v>1576162.37</v>
      </c>
      <c r="D10" s="240"/>
      <c r="E10" s="203"/>
      <c r="F10" s="241"/>
    </row>
    <row r="11" spans="1:5" ht="24.75">
      <c r="A11" s="237" t="s">
        <v>254</v>
      </c>
      <c r="B11" s="238" t="s">
        <v>11</v>
      </c>
      <c r="C11" s="239">
        <v>6900677.72</v>
      </c>
      <c r="D11" s="240"/>
      <c r="E11" s="203"/>
    </row>
    <row r="12" spans="1:5" ht="24.75">
      <c r="A12" s="237" t="s">
        <v>166</v>
      </c>
      <c r="B12" s="238" t="s">
        <v>12</v>
      </c>
      <c r="C12" s="239">
        <v>272758.51</v>
      </c>
      <c r="D12" s="240"/>
      <c r="E12" s="203"/>
    </row>
    <row r="13" spans="1:5" ht="24.75">
      <c r="A13" s="242" t="s">
        <v>238</v>
      </c>
      <c r="B13" s="238" t="s">
        <v>14</v>
      </c>
      <c r="C13" s="239">
        <v>36901</v>
      </c>
      <c r="D13" s="240"/>
      <c r="E13" s="203"/>
    </row>
    <row r="14" spans="1:5" s="245" customFormat="1" ht="24.75" customHeight="1">
      <c r="A14" s="205" t="s">
        <v>130</v>
      </c>
      <c r="B14" s="243" t="s">
        <v>131</v>
      </c>
      <c r="C14" s="188">
        <v>3256</v>
      </c>
      <c r="D14" s="190"/>
      <c r="E14" s="244"/>
    </row>
    <row r="15" spans="1:5" s="245" customFormat="1" ht="24.75" customHeight="1">
      <c r="A15" s="205" t="s">
        <v>284</v>
      </c>
      <c r="B15" s="243" t="s">
        <v>285</v>
      </c>
      <c r="C15" s="188">
        <v>1756</v>
      </c>
      <c r="D15" s="190"/>
      <c r="E15" s="244"/>
    </row>
    <row r="16" spans="1:5" s="245" customFormat="1" ht="24.75" customHeight="1">
      <c r="A16" s="205" t="s">
        <v>294</v>
      </c>
      <c r="B16" s="243" t="s">
        <v>309</v>
      </c>
      <c r="C16" s="188">
        <v>78510</v>
      </c>
      <c r="D16" s="190"/>
      <c r="E16" s="244"/>
    </row>
    <row r="17" spans="1:5" s="245" customFormat="1" ht="24.75" customHeight="1">
      <c r="A17" s="205" t="s">
        <v>286</v>
      </c>
      <c r="B17" s="243" t="s">
        <v>13</v>
      </c>
      <c r="C17" s="188">
        <v>5762.86</v>
      </c>
      <c r="D17" s="190"/>
      <c r="E17" s="244"/>
    </row>
    <row r="18" spans="1:5" s="245" customFormat="1" ht="24.75" customHeight="1">
      <c r="A18" s="205" t="s">
        <v>221</v>
      </c>
      <c r="B18" s="243" t="s">
        <v>222</v>
      </c>
      <c r="C18" s="188">
        <v>1756</v>
      </c>
      <c r="D18" s="188"/>
      <c r="E18" s="244"/>
    </row>
    <row r="19" spans="1:13" s="248" customFormat="1" ht="24.75" customHeight="1">
      <c r="A19" s="207" t="s">
        <v>133</v>
      </c>
      <c r="B19" s="206" t="s">
        <v>134</v>
      </c>
      <c r="C19" s="202"/>
      <c r="D19" s="201">
        <v>5012</v>
      </c>
      <c r="E19" s="246"/>
      <c r="F19" s="247"/>
      <c r="G19" s="247"/>
      <c r="H19" s="247"/>
      <c r="I19" s="247"/>
      <c r="J19" s="247"/>
      <c r="K19" s="247"/>
      <c r="L19" s="247"/>
      <c r="M19" s="247"/>
    </row>
    <row r="20" spans="1:5" ht="24.75">
      <c r="A20" s="242" t="s">
        <v>296</v>
      </c>
      <c r="B20" s="238" t="s">
        <v>15</v>
      </c>
      <c r="C20" s="239"/>
      <c r="D20" s="240">
        <v>2182000</v>
      </c>
      <c r="E20" s="203"/>
    </row>
    <row r="21" spans="1:5" ht="24.75">
      <c r="A21" s="242" t="s">
        <v>247</v>
      </c>
      <c r="B21" s="238" t="s">
        <v>16</v>
      </c>
      <c r="C21" s="239"/>
      <c r="D21" s="240">
        <v>821418.05</v>
      </c>
      <c r="E21" s="203"/>
    </row>
    <row r="22" spans="1:6" ht="24.75">
      <c r="A22" s="242" t="s">
        <v>33</v>
      </c>
      <c r="B22" s="238" t="s">
        <v>18</v>
      </c>
      <c r="C22" s="239"/>
      <c r="D22" s="240">
        <v>12582147.47</v>
      </c>
      <c r="E22" s="203"/>
      <c r="F22" s="241"/>
    </row>
    <row r="23" spans="1:5" ht="24.75">
      <c r="A23" s="242" t="s">
        <v>295</v>
      </c>
      <c r="B23" s="238" t="s">
        <v>17</v>
      </c>
      <c r="C23" s="239"/>
      <c r="D23" s="240">
        <v>13479849.81</v>
      </c>
      <c r="E23" s="203"/>
    </row>
    <row r="24" spans="1:6" ht="24.75">
      <c r="A24" s="249"/>
      <c r="B24" s="238"/>
      <c r="C24" s="239"/>
      <c r="D24" s="240"/>
      <c r="E24" s="203"/>
      <c r="F24" s="241"/>
    </row>
    <row r="25" spans="1:5" ht="24.75">
      <c r="A25" s="242"/>
      <c r="B25" s="238"/>
      <c r="C25" s="239"/>
      <c r="D25" s="240"/>
      <c r="E25" s="203"/>
    </row>
    <row r="26" spans="1:5" ht="24.75">
      <c r="A26" s="250"/>
      <c r="B26" s="251"/>
      <c r="C26" s="252"/>
      <c r="D26" s="253"/>
      <c r="E26" s="203"/>
    </row>
    <row r="27" spans="1:6" ht="30.75" customHeight="1" thickBot="1">
      <c r="A27" s="137"/>
      <c r="B27" s="200"/>
      <c r="C27" s="254">
        <f>SUM(C6:C26)</f>
        <v>29070427.33</v>
      </c>
      <c r="D27" s="255">
        <f>SUM(D6:D26)</f>
        <v>29070427.33</v>
      </c>
      <c r="E27" s="203"/>
      <c r="F27" s="256" t="s">
        <v>122</v>
      </c>
    </row>
    <row r="28" spans="1:5" ht="25.5" thickTop="1">
      <c r="A28" s="137"/>
      <c r="B28" s="200"/>
      <c r="C28" s="257"/>
      <c r="D28" s="257"/>
      <c r="E28" s="203"/>
    </row>
    <row r="29" spans="1:5" ht="24.75">
      <c r="A29" s="137"/>
      <c r="B29" s="200"/>
      <c r="C29" s="257"/>
      <c r="D29" s="257"/>
      <c r="E29" s="203"/>
    </row>
    <row r="30" spans="1:5" ht="24.75">
      <c r="A30" s="137"/>
      <c r="B30" s="200"/>
      <c r="C30" s="257"/>
      <c r="D30" s="257"/>
      <c r="E30" s="203"/>
    </row>
    <row r="31" spans="1:4" s="193" customFormat="1" ht="22.5">
      <c r="A31" s="287" t="s">
        <v>313</v>
      </c>
      <c r="B31" s="287"/>
      <c r="C31" s="287"/>
      <c r="D31" s="287"/>
    </row>
    <row r="32" spans="1:8" s="259" customFormat="1" ht="22.5">
      <c r="A32" s="204" t="s">
        <v>248</v>
      </c>
      <c r="B32" s="204"/>
      <c r="C32" s="204"/>
      <c r="D32" s="204"/>
      <c r="E32" s="204"/>
      <c r="F32" s="258"/>
      <c r="G32" s="258"/>
      <c r="H32" s="258"/>
    </row>
    <row r="33" spans="1:8" s="259" customFormat="1" ht="22.5">
      <c r="A33" s="208" t="s">
        <v>249</v>
      </c>
      <c r="B33" s="208"/>
      <c r="C33" s="208"/>
      <c r="D33" s="208"/>
      <c r="E33" s="208"/>
      <c r="F33" s="260"/>
      <c r="G33" s="260"/>
      <c r="H33" s="260"/>
    </row>
    <row r="34" spans="1:8" s="259" customFormat="1" ht="22.5">
      <c r="A34" s="208"/>
      <c r="B34" s="208"/>
      <c r="C34" s="208"/>
      <c r="D34" s="208"/>
      <c r="E34" s="208"/>
      <c r="F34" s="260"/>
      <c r="G34" s="260"/>
      <c r="H34" s="260"/>
    </row>
    <row r="35" spans="1:5" ht="24.75">
      <c r="A35" s="291" t="s">
        <v>208</v>
      </c>
      <c r="B35" s="291"/>
      <c r="C35" s="291"/>
      <c r="D35" s="291"/>
      <c r="E35" s="139"/>
    </row>
    <row r="36" spans="1:5" ht="24.75">
      <c r="A36" s="292" t="s">
        <v>220</v>
      </c>
      <c r="B36" s="292"/>
      <c r="C36" s="292"/>
      <c r="D36" s="292"/>
      <c r="E36" s="261" t="s">
        <v>122</v>
      </c>
    </row>
    <row r="37" spans="1:5" ht="21.75" customHeight="1">
      <c r="A37" s="294" t="s">
        <v>236</v>
      </c>
      <c r="B37" s="294"/>
      <c r="C37" s="294"/>
      <c r="D37" s="294"/>
      <c r="E37" s="230"/>
    </row>
    <row r="38" spans="1:5" ht="22.5" customHeight="1">
      <c r="A38" s="262" t="s">
        <v>20</v>
      </c>
      <c r="B38" s="262" t="s">
        <v>21</v>
      </c>
      <c r="C38" s="263" t="s">
        <v>34</v>
      </c>
      <c r="D38" s="263" t="s">
        <v>22</v>
      </c>
      <c r="E38" s="232"/>
    </row>
    <row r="39" spans="1:5" s="245" customFormat="1" ht="22.5" customHeight="1">
      <c r="A39" s="264" t="s">
        <v>23</v>
      </c>
      <c r="B39" s="265" t="s">
        <v>9</v>
      </c>
      <c r="C39" s="266">
        <f>F39+G39-H39</f>
        <v>0</v>
      </c>
      <c r="D39" s="267"/>
      <c r="E39" s="268"/>
    </row>
    <row r="40" spans="1:5" s="245" customFormat="1" ht="22.5" customHeight="1">
      <c r="A40" s="269" t="s">
        <v>125</v>
      </c>
      <c r="B40" s="243" t="s">
        <v>10</v>
      </c>
      <c r="C40" s="188">
        <v>17044297.75</v>
      </c>
      <c r="D40" s="190"/>
      <c r="E40" s="244"/>
    </row>
    <row r="41" spans="1:5" s="245" customFormat="1" ht="22.5" customHeight="1">
      <c r="A41" s="269" t="s">
        <v>126</v>
      </c>
      <c r="B41" s="243" t="s">
        <v>10</v>
      </c>
      <c r="C41" s="188">
        <v>656747.31</v>
      </c>
      <c r="D41" s="190"/>
      <c r="E41" s="244"/>
    </row>
    <row r="42" spans="1:5" s="245" customFormat="1" ht="22.5" customHeight="1">
      <c r="A42" s="269" t="s">
        <v>127</v>
      </c>
      <c r="B42" s="243" t="s">
        <v>10</v>
      </c>
      <c r="C42" s="188">
        <v>2491841.81</v>
      </c>
      <c r="D42" s="190"/>
      <c r="E42" s="244"/>
    </row>
    <row r="43" spans="1:5" s="245" customFormat="1" ht="22.5" customHeight="1">
      <c r="A43" s="269" t="s">
        <v>128</v>
      </c>
      <c r="B43" s="243" t="s">
        <v>11</v>
      </c>
      <c r="C43" s="188">
        <v>1576162.37</v>
      </c>
      <c r="D43" s="190"/>
      <c r="E43" s="244"/>
    </row>
    <row r="44" spans="1:5" s="245" customFormat="1" ht="22.5" customHeight="1">
      <c r="A44" s="269" t="s">
        <v>129</v>
      </c>
      <c r="B44" s="243" t="s">
        <v>11</v>
      </c>
      <c r="C44" s="188">
        <v>6900677.72</v>
      </c>
      <c r="D44" s="190"/>
      <c r="E44" s="244"/>
    </row>
    <row r="45" spans="1:5" s="245" customFormat="1" ht="22.5" customHeight="1">
      <c r="A45" s="270" t="s">
        <v>250</v>
      </c>
      <c r="B45" s="243" t="s">
        <v>12</v>
      </c>
      <c r="C45" s="188">
        <v>272758.51</v>
      </c>
      <c r="D45" s="190"/>
      <c r="E45" s="244"/>
    </row>
    <row r="46" spans="1:5" ht="22.5" customHeight="1">
      <c r="A46" s="242" t="s">
        <v>238</v>
      </c>
      <c r="B46" s="238" t="s">
        <v>14</v>
      </c>
      <c r="C46" s="239">
        <v>36901</v>
      </c>
      <c r="D46" s="240"/>
      <c r="E46" s="203"/>
    </row>
    <row r="47" spans="1:5" s="245" customFormat="1" ht="22.5" customHeight="1">
      <c r="A47" s="205" t="s">
        <v>130</v>
      </c>
      <c r="B47" s="243" t="s">
        <v>131</v>
      </c>
      <c r="C47" s="188">
        <v>3256</v>
      </c>
      <c r="D47" s="190"/>
      <c r="E47" s="244"/>
    </row>
    <row r="48" spans="1:5" s="245" customFormat="1" ht="22.5" customHeight="1">
      <c r="A48" s="205" t="s">
        <v>284</v>
      </c>
      <c r="B48" s="243" t="s">
        <v>285</v>
      </c>
      <c r="C48" s="188">
        <v>1756</v>
      </c>
      <c r="D48" s="190"/>
      <c r="E48" s="244"/>
    </row>
    <row r="49" spans="1:5" s="245" customFormat="1" ht="22.5" customHeight="1">
      <c r="A49" s="205" t="s">
        <v>294</v>
      </c>
      <c r="B49" s="243" t="s">
        <v>309</v>
      </c>
      <c r="C49" s="188">
        <v>78510</v>
      </c>
      <c r="D49" s="190"/>
      <c r="E49" s="244"/>
    </row>
    <row r="50" spans="1:5" s="245" customFormat="1" ht="22.5" customHeight="1">
      <c r="A50" s="205" t="s">
        <v>286</v>
      </c>
      <c r="B50" s="243" t="s">
        <v>13</v>
      </c>
      <c r="C50" s="188">
        <v>5762.86</v>
      </c>
      <c r="D50" s="190"/>
      <c r="E50" s="244"/>
    </row>
    <row r="51" spans="1:5" s="245" customFormat="1" ht="22.5" customHeight="1">
      <c r="A51" s="205" t="s">
        <v>221</v>
      </c>
      <c r="B51" s="243" t="s">
        <v>222</v>
      </c>
      <c r="C51" s="188">
        <v>1756</v>
      </c>
      <c r="D51" s="188"/>
      <c r="E51" s="244"/>
    </row>
    <row r="52" spans="1:20" s="244" customFormat="1" ht="22.5" customHeight="1">
      <c r="A52" s="269" t="s">
        <v>30</v>
      </c>
      <c r="B52" s="243" t="s">
        <v>223</v>
      </c>
      <c r="C52" s="188">
        <v>1067411</v>
      </c>
      <c r="D52" s="188"/>
      <c r="E52" s="271"/>
      <c r="F52" s="189"/>
      <c r="G52" s="272"/>
      <c r="H52" s="272"/>
      <c r="I52" s="273"/>
      <c r="J52" s="271"/>
      <c r="K52" s="271"/>
      <c r="L52" s="271"/>
      <c r="M52" s="271"/>
      <c r="Q52" s="269" t="s">
        <v>30</v>
      </c>
      <c r="R52" s="243" t="s">
        <v>223</v>
      </c>
      <c r="S52" s="188">
        <v>1961058</v>
      </c>
      <c r="T52" s="190"/>
    </row>
    <row r="53" spans="1:20" s="244" customFormat="1" ht="22.5" customHeight="1">
      <c r="A53" s="269" t="s">
        <v>224</v>
      </c>
      <c r="B53" s="243" t="s">
        <v>225</v>
      </c>
      <c r="C53" s="188">
        <v>3209710</v>
      </c>
      <c r="D53" s="188"/>
      <c r="E53" s="271"/>
      <c r="F53" s="189"/>
      <c r="G53" s="272"/>
      <c r="H53" s="272"/>
      <c r="I53" s="273"/>
      <c r="J53" s="271"/>
      <c r="K53" s="271"/>
      <c r="L53" s="271"/>
      <c r="M53" s="271"/>
      <c r="Q53" s="269" t="s">
        <v>224</v>
      </c>
      <c r="R53" s="243" t="s">
        <v>225</v>
      </c>
      <c r="S53" s="188">
        <v>3148860</v>
      </c>
      <c r="T53" s="190"/>
    </row>
    <row r="54" spans="1:20" s="244" customFormat="1" ht="22.5" customHeight="1">
      <c r="A54" s="269" t="s">
        <v>226</v>
      </c>
      <c r="B54" s="243" t="s">
        <v>227</v>
      </c>
      <c r="C54" s="188">
        <v>6061625</v>
      </c>
      <c r="D54" s="188"/>
      <c r="E54" s="271"/>
      <c r="F54" s="189"/>
      <c r="G54" s="272"/>
      <c r="H54" s="272"/>
      <c r="I54" s="273"/>
      <c r="J54" s="271"/>
      <c r="K54" s="271"/>
      <c r="L54" s="271"/>
      <c r="M54" s="271"/>
      <c r="Q54" s="269" t="s">
        <v>226</v>
      </c>
      <c r="R54" s="243" t="s">
        <v>227</v>
      </c>
      <c r="S54" s="188">
        <v>5243679</v>
      </c>
      <c r="T54" s="190"/>
    </row>
    <row r="55" spans="1:20" s="244" customFormat="1" ht="22.5" customHeight="1">
      <c r="A55" s="269" t="s">
        <v>24</v>
      </c>
      <c r="B55" s="243" t="s">
        <v>228</v>
      </c>
      <c r="C55" s="188">
        <v>521722</v>
      </c>
      <c r="D55" s="188"/>
      <c r="E55" s="271"/>
      <c r="F55" s="189"/>
      <c r="G55" s="272"/>
      <c r="H55" s="272"/>
      <c r="I55" s="273"/>
      <c r="J55" s="271"/>
      <c r="K55" s="272"/>
      <c r="L55" s="271"/>
      <c r="M55" s="271"/>
      <c r="Q55" s="269" t="s">
        <v>24</v>
      </c>
      <c r="R55" s="243" t="s">
        <v>228</v>
      </c>
      <c r="S55" s="188">
        <v>631376</v>
      </c>
      <c r="T55" s="190"/>
    </row>
    <row r="56" spans="1:20" s="244" customFormat="1" ht="22.5" customHeight="1">
      <c r="A56" s="269" t="s">
        <v>25</v>
      </c>
      <c r="B56" s="243" t="s">
        <v>229</v>
      </c>
      <c r="C56" s="188">
        <v>4755628.86</v>
      </c>
      <c r="D56" s="188"/>
      <c r="E56" s="271"/>
      <c r="F56" s="189"/>
      <c r="G56" s="272"/>
      <c r="H56" s="272"/>
      <c r="I56" s="273"/>
      <c r="J56" s="271"/>
      <c r="K56" s="271"/>
      <c r="L56" s="271"/>
      <c r="M56" s="271"/>
      <c r="Q56" s="269" t="s">
        <v>25</v>
      </c>
      <c r="R56" s="243" t="s">
        <v>229</v>
      </c>
      <c r="S56" s="188">
        <v>3494602.98</v>
      </c>
      <c r="T56" s="190"/>
    </row>
    <row r="57" spans="1:20" s="244" customFormat="1" ht="22.5" customHeight="1">
      <c r="A57" s="269" t="s">
        <v>26</v>
      </c>
      <c r="B57" s="243" t="s">
        <v>230</v>
      </c>
      <c r="C57" s="188">
        <v>1921959.36</v>
      </c>
      <c r="D57" s="188"/>
      <c r="E57" s="271"/>
      <c r="F57" s="189"/>
      <c r="G57" s="272"/>
      <c r="H57" s="272"/>
      <c r="I57" s="273"/>
      <c r="J57" s="271"/>
      <c r="K57" s="271"/>
      <c r="L57" s="271"/>
      <c r="M57" s="271"/>
      <c r="Q57" s="269" t="s">
        <v>26</v>
      </c>
      <c r="R57" s="243" t="s">
        <v>230</v>
      </c>
      <c r="S57" s="188">
        <v>1816607.47</v>
      </c>
      <c r="T57" s="190"/>
    </row>
    <row r="58" spans="1:20" s="244" customFormat="1" ht="22.5" customHeight="1">
      <c r="A58" s="269" t="s">
        <v>27</v>
      </c>
      <c r="B58" s="243" t="s">
        <v>231</v>
      </c>
      <c r="C58" s="188">
        <v>488667.41</v>
      </c>
      <c r="D58" s="188"/>
      <c r="E58" s="271"/>
      <c r="F58" s="189"/>
      <c r="G58" s="272"/>
      <c r="H58" s="272"/>
      <c r="I58" s="273"/>
      <c r="J58" s="271"/>
      <c r="K58" s="271"/>
      <c r="L58" s="271"/>
      <c r="M58" s="271"/>
      <c r="Q58" s="269" t="s">
        <v>27</v>
      </c>
      <c r="R58" s="243" t="s">
        <v>231</v>
      </c>
      <c r="S58" s="188">
        <v>376883.9</v>
      </c>
      <c r="T58" s="190"/>
    </row>
    <row r="59" spans="1:20" s="244" customFormat="1" ht="22.5" customHeight="1">
      <c r="A59" s="269" t="s">
        <v>32</v>
      </c>
      <c r="B59" s="243" t="s">
        <v>232</v>
      </c>
      <c r="C59" s="188">
        <v>3035000</v>
      </c>
      <c r="D59" s="188"/>
      <c r="E59" s="271"/>
      <c r="F59" s="189"/>
      <c r="G59" s="272"/>
      <c r="H59" s="272"/>
      <c r="I59" s="273"/>
      <c r="J59" s="271"/>
      <c r="K59" s="271"/>
      <c r="L59" s="271"/>
      <c r="M59" s="271"/>
      <c r="Q59" s="269" t="s">
        <v>32</v>
      </c>
      <c r="R59" s="243" t="s">
        <v>232</v>
      </c>
      <c r="S59" s="188">
        <v>2169400</v>
      </c>
      <c r="T59" s="190"/>
    </row>
    <row r="60" spans="1:20" s="244" customFormat="1" ht="22.5" customHeight="1">
      <c r="A60" s="269" t="s">
        <v>28</v>
      </c>
      <c r="B60" s="243" t="s">
        <v>233</v>
      </c>
      <c r="C60" s="188">
        <v>2245100</v>
      </c>
      <c r="D60" s="188"/>
      <c r="E60" s="271"/>
      <c r="F60" s="189"/>
      <c r="G60" s="272"/>
      <c r="H60" s="272"/>
      <c r="I60" s="273"/>
      <c r="J60" s="271"/>
      <c r="K60" s="271"/>
      <c r="L60" s="271"/>
      <c r="M60" s="271"/>
      <c r="Q60" s="269" t="s">
        <v>28</v>
      </c>
      <c r="R60" s="243" t="s">
        <v>233</v>
      </c>
      <c r="S60" s="188">
        <v>557300</v>
      </c>
      <c r="T60" s="190"/>
    </row>
    <row r="61" spans="1:20" s="244" customFormat="1" ht="22.5" customHeight="1">
      <c r="A61" s="269" t="s">
        <v>31</v>
      </c>
      <c r="B61" s="243" t="s">
        <v>234</v>
      </c>
      <c r="C61" s="188">
        <v>20000</v>
      </c>
      <c r="D61" s="188"/>
      <c r="E61" s="271"/>
      <c r="F61" s="189"/>
      <c r="G61" s="272"/>
      <c r="H61" s="272"/>
      <c r="I61" s="273"/>
      <c r="J61" s="271"/>
      <c r="K61" s="271"/>
      <c r="L61" s="271"/>
      <c r="M61" s="271"/>
      <c r="Q61" s="269" t="s">
        <v>31</v>
      </c>
      <c r="R61" s="243" t="s">
        <v>234</v>
      </c>
      <c r="S61" s="188">
        <v>20000</v>
      </c>
      <c r="T61" s="190"/>
    </row>
    <row r="62" spans="1:20" s="244" customFormat="1" ht="22.5" customHeight="1">
      <c r="A62" s="269" t="s">
        <v>60</v>
      </c>
      <c r="B62" s="243" t="s">
        <v>235</v>
      </c>
      <c r="C62" s="191"/>
      <c r="D62" s="188">
        <v>31528492.32</v>
      </c>
      <c r="E62" s="271"/>
      <c r="F62" s="189"/>
      <c r="G62" s="272"/>
      <c r="H62" s="272"/>
      <c r="I62" s="273"/>
      <c r="J62" s="271"/>
      <c r="K62" s="271"/>
      <c r="L62" s="271"/>
      <c r="M62" s="271"/>
      <c r="Q62" s="273"/>
      <c r="R62" s="274"/>
      <c r="S62" s="192"/>
      <c r="T62" s="192"/>
    </row>
    <row r="63" spans="1:13" s="245" customFormat="1" ht="22.5" customHeight="1">
      <c r="A63" s="275" t="s">
        <v>133</v>
      </c>
      <c r="B63" s="243" t="s">
        <v>134</v>
      </c>
      <c r="C63" s="276"/>
      <c r="D63" s="188">
        <v>5012</v>
      </c>
      <c r="E63" s="271"/>
      <c r="F63" s="277"/>
      <c r="G63" s="277"/>
      <c r="H63" s="277"/>
      <c r="I63" s="277"/>
      <c r="J63" s="277"/>
      <c r="K63" s="277"/>
      <c r="L63" s="277"/>
      <c r="M63" s="277"/>
    </row>
    <row r="64" spans="1:13" s="245" customFormat="1" ht="22.5" customHeight="1">
      <c r="A64" s="269" t="s">
        <v>244</v>
      </c>
      <c r="B64" s="243" t="s">
        <v>132</v>
      </c>
      <c r="C64" s="191"/>
      <c r="D64" s="188">
        <v>2182000</v>
      </c>
      <c r="E64" s="271"/>
      <c r="F64" s="277"/>
      <c r="G64" s="277"/>
      <c r="H64" s="277"/>
      <c r="I64" s="277"/>
      <c r="J64" s="277"/>
      <c r="K64" s="277"/>
      <c r="L64" s="277"/>
      <c r="M64" s="277"/>
    </row>
    <row r="65" spans="1:13" s="245" customFormat="1" ht="22.5" customHeight="1">
      <c r="A65" s="275" t="s">
        <v>243</v>
      </c>
      <c r="B65" s="278" t="s">
        <v>16</v>
      </c>
      <c r="C65" s="279"/>
      <c r="D65" s="188">
        <v>821418.05</v>
      </c>
      <c r="E65" s="271"/>
      <c r="F65" s="277"/>
      <c r="G65" s="277"/>
      <c r="H65" s="277"/>
      <c r="I65" s="277"/>
      <c r="J65" s="277"/>
      <c r="K65" s="277"/>
      <c r="L65" s="277"/>
      <c r="M65" s="277"/>
    </row>
    <row r="66" spans="1:13" s="245" customFormat="1" ht="22.5" customHeight="1">
      <c r="A66" s="269" t="s">
        <v>33</v>
      </c>
      <c r="B66" s="243" t="s">
        <v>18</v>
      </c>
      <c r="C66" s="188"/>
      <c r="D66" s="188">
        <v>6430895.95</v>
      </c>
      <c r="E66" s="271"/>
      <c r="F66" s="277"/>
      <c r="G66" s="277"/>
      <c r="H66" s="277"/>
      <c r="I66" s="277"/>
      <c r="J66" s="277"/>
      <c r="K66" s="277"/>
      <c r="L66" s="277"/>
      <c r="M66" s="277"/>
    </row>
    <row r="67" spans="1:5" s="245" customFormat="1" ht="22.5" customHeight="1">
      <c r="A67" s="280" t="s">
        <v>140</v>
      </c>
      <c r="B67" s="281" t="s">
        <v>17</v>
      </c>
      <c r="C67" s="188"/>
      <c r="D67" s="188">
        <v>11429432.64</v>
      </c>
      <c r="E67" s="244"/>
    </row>
    <row r="68" spans="1:5" s="245" customFormat="1" ht="23.25" customHeight="1" thickBot="1">
      <c r="A68" s="282"/>
      <c r="B68" s="283"/>
      <c r="C68" s="284">
        <f>SUM(C39:C67)</f>
        <v>52397250.95999999</v>
      </c>
      <c r="D68" s="285">
        <f>SUM(D62:D67)</f>
        <v>52397250.96</v>
      </c>
      <c r="E68" s="244"/>
    </row>
    <row r="69" spans="1:5" ht="12" customHeight="1" thickTop="1">
      <c r="A69" s="137"/>
      <c r="B69" s="200"/>
      <c r="C69" s="257"/>
      <c r="D69" s="257"/>
      <c r="E69" s="203"/>
    </row>
    <row r="70" spans="1:4" s="193" customFormat="1" ht="24.75" customHeight="1">
      <c r="A70" s="287" t="s">
        <v>313</v>
      </c>
      <c r="B70" s="287"/>
      <c r="C70" s="287"/>
      <c r="D70" s="287"/>
    </row>
    <row r="71" spans="1:5" s="286" customFormat="1" ht="22.5">
      <c r="A71" s="288" t="s">
        <v>248</v>
      </c>
      <c r="B71" s="288"/>
      <c r="C71" s="288"/>
      <c r="D71" s="288"/>
      <c r="E71" s="204"/>
    </row>
    <row r="72" spans="1:5" s="286" customFormat="1" ht="22.5">
      <c r="A72" s="289" t="s">
        <v>249</v>
      </c>
      <c r="B72" s="289"/>
      <c r="C72" s="289"/>
      <c r="D72" s="289"/>
      <c r="E72" s="208"/>
    </row>
    <row r="73" spans="1:5" ht="24.75">
      <c r="A73" s="200"/>
      <c r="B73" s="140"/>
      <c r="C73" s="290"/>
      <c r="D73" s="290"/>
      <c r="E73" s="204"/>
    </row>
  </sheetData>
  <sheetProtection/>
  <mergeCells count="11">
    <mergeCell ref="A37:D37"/>
    <mergeCell ref="A70:D70"/>
    <mergeCell ref="A71:D71"/>
    <mergeCell ref="A72:D72"/>
    <mergeCell ref="C73:D73"/>
    <mergeCell ref="A31:D31"/>
    <mergeCell ref="A1:D1"/>
    <mergeCell ref="A2:D2"/>
    <mergeCell ref="A3:D3"/>
    <mergeCell ref="A35:D35"/>
    <mergeCell ref="A36:D36"/>
  </mergeCells>
  <printOptions/>
  <pageMargins left="0.48" right="0.14" top="0.33" bottom="0.26" header="0.12" footer="0.17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2"/>
  <sheetViews>
    <sheetView showGridLines="0" view="pageBreakPreview" zoomScaleSheetLayoutView="100" zoomScalePageLayoutView="0" workbookViewId="0" topLeftCell="A29">
      <selection activeCell="F26" sqref="F26"/>
    </sheetView>
  </sheetViews>
  <sheetFormatPr defaultColWidth="9.140625" defaultRowHeight="21.75"/>
  <cols>
    <col min="1" max="1" width="9.140625" style="1" customWidth="1"/>
    <col min="2" max="2" width="6.57421875" style="1" customWidth="1"/>
    <col min="3" max="5" width="9.140625" style="1" customWidth="1"/>
    <col min="6" max="6" width="15.28125" style="1" customWidth="1"/>
    <col min="7" max="7" width="18.7109375" style="1" customWidth="1"/>
    <col min="8" max="8" width="19.28125" style="1" customWidth="1"/>
    <col min="9" max="9" width="9.140625" style="1" customWidth="1"/>
    <col min="10" max="10" width="11.57421875" style="1" bestFit="1" customWidth="1"/>
    <col min="11" max="16384" width="9.140625" style="1" customWidth="1"/>
  </cols>
  <sheetData>
    <row r="1" spans="1:9" s="6" customFormat="1" ht="24.75" customHeight="1">
      <c r="A1" s="296" t="s">
        <v>19</v>
      </c>
      <c r="B1" s="296"/>
      <c r="C1" s="296"/>
      <c r="D1" s="296"/>
      <c r="E1" s="296"/>
      <c r="F1" s="296"/>
      <c r="G1" s="296"/>
      <c r="H1" s="296"/>
      <c r="I1" s="5"/>
    </row>
    <row r="2" spans="1:8" s="6" customFormat="1" ht="22.5" customHeight="1">
      <c r="A2" s="296" t="s">
        <v>47</v>
      </c>
      <c r="B2" s="296"/>
      <c r="C2" s="296"/>
      <c r="D2" s="296"/>
      <c r="E2" s="296"/>
      <c r="F2" s="296"/>
      <c r="G2" s="296"/>
      <c r="H2" s="296"/>
    </row>
    <row r="3" spans="1:8" s="6" customFormat="1" ht="24.75" customHeight="1">
      <c r="A3" s="296" t="s">
        <v>237</v>
      </c>
      <c r="B3" s="296"/>
      <c r="C3" s="296"/>
      <c r="D3" s="296"/>
      <c r="E3" s="296"/>
      <c r="F3" s="296"/>
      <c r="G3" s="296"/>
      <c r="H3" s="296"/>
    </row>
    <row r="4" spans="1:8" ht="12.75" customHeight="1">
      <c r="A4" s="42"/>
      <c r="B4" s="42"/>
      <c r="C4" s="42"/>
      <c r="D4" s="42"/>
      <c r="E4" s="42"/>
      <c r="F4" s="42"/>
      <c r="G4" s="42"/>
      <c r="H4" s="42"/>
    </row>
    <row r="5" spans="1:8" ht="24.75">
      <c r="A5" s="53"/>
      <c r="B5" s="30"/>
      <c r="C5" s="30"/>
      <c r="D5" s="30"/>
      <c r="E5" s="30"/>
      <c r="F5" s="30"/>
      <c r="G5" s="30"/>
      <c r="H5" s="57" t="s">
        <v>43</v>
      </c>
    </row>
    <row r="6" spans="1:8" ht="24.75">
      <c r="A6" s="53"/>
      <c r="B6" s="30"/>
      <c r="C6" s="30"/>
      <c r="D6" s="30"/>
      <c r="E6" s="30"/>
      <c r="F6" s="30"/>
      <c r="G6" s="30"/>
      <c r="H6" s="57" t="s">
        <v>45</v>
      </c>
    </row>
    <row r="7" spans="1:8" ht="29.25" customHeight="1">
      <c r="A7" s="53" t="s">
        <v>239</v>
      </c>
      <c r="B7" s="30"/>
      <c r="C7" s="30"/>
      <c r="D7" s="30"/>
      <c r="E7" s="30"/>
      <c r="F7" s="30"/>
      <c r="G7" s="30"/>
      <c r="H7" s="55"/>
    </row>
    <row r="8" spans="1:8" ht="36.75" customHeight="1">
      <c r="A8" s="30"/>
      <c r="B8" s="30" t="s">
        <v>240</v>
      </c>
      <c r="C8" s="30"/>
      <c r="D8" s="30"/>
      <c r="E8" s="30"/>
      <c r="F8" s="30"/>
      <c r="G8" s="30"/>
      <c r="H8" s="55">
        <v>5228</v>
      </c>
    </row>
    <row r="9" spans="1:8" ht="24" customHeight="1">
      <c r="A9" s="30"/>
      <c r="B9" s="30" t="s">
        <v>241</v>
      </c>
      <c r="C9" s="30"/>
      <c r="D9" s="30"/>
      <c r="E9" s="30"/>
      <c r="F9" s="30"/>
      <c r="G9" s="30"/>
      <c r="H9" s="55">
        <v>31273</v>
      </c>
    </row>
    <row r="10" spans="1:8" ht="24" customHeight="1">
      <c r="A10" s="30"/>
      <c r="B10" s="30" t="s">
        <v>242</v>
      </c>
      <c r="C10" s="30"/>
      <c r="D10" s="30"/>
      <c r="E10" s="30"/>
      <c r="F10" s="30"/>
      <c r="G10" s="30"/>
      <c r="H10" s="55">
        <v>400</v>
      </c>
    </row>
    <row r="11" spans="1:8" ht="25.5" thickBot="1">
      <c r="A11" s="30"/>
      <c r="B11" s="30"/>
      <c r="C11" s="30"/>
      <c r="D11" s="30"/>
      <c r="E11" s="30"/>
      <c r="F11" s="36" t="s">
        <v>44</v>
      </c>
      <c r="G11" s="30"/>
      <c r="H11" s="54">
        <f>SUM(H8:H10)</f>
        <v>36901</v>
      </c>
    </row>
    <row r="12" ht="24.75" thickTop="1"/>
    <row r="13" spans="1:9" ht="24.75">
      <c r="A13" s="53" t="s">
        <v>245</v>
      </c>
      <c r="B13" s="30"/>
      <c r="C13" s="30"/>
      <c r="D13" s="30"/>
      <c r="E13" s="30"/>
      <c r="F13" s="30"/>
      <c r="G13" s="30"/>
      <c r="H13" s="42"/>
      <c r="I13"/>
    </row>
    <row r="14" spans="1:9" ht="24.75">
      <c r="A14" s="53"/>
      <c r="B14" s="30" t="s">
        <v>139</v>
      </c>
      <c r="C14" s="30"/>
      <c r="D14" s="30"/>
      <c r="E14" s="30"/>
      <c r="F14" s="30"/>
      <c r="G14" s="30"/>
      <c r="H14" s="43">
        <v>9037.9</v>
      </c>
      <c r="I14"/>
    </row>
    <row r="15" spans="1:9" ht="24.75">
      <c r="A15" s="30"/>
      <c r="B15" s="30" t="s">
        <v>135</v>
      </c>
      <c r="C15" s="30"/>
      <c r="D15" s="30"/>
      <c r="E15" s="30"/>
      <c r="F15" s="30"/>
      <c r="G15" s="30"/>
      <c r="H15" s="43">
        <v>155628</v>
      </c>
      <c r="I15"/>
    </row>
    <row r="16" spans="1:9" ht="24.75">
      <c r="A16" s="30"/>
      <c r="B16" s="30" t="s">
        <v>136</v>
      </c>
      <c r="C16" s="30"/>
      <c r="D16" s="30"/>
      <c r="E16" s="30"/>
      <c r="F16" s="30"/>
      <c r="G16" s="30"/>
      <c r="H16" s="43">
        <v>2.2</v>
      </c>
      <c r="I16"/>
    </row>
    <row r="17" spans="1:9" ht="24.75">
      <c r="A17" s="30"/>
      <c r="B17" s="30" t="s">
        <v>137</v>
      </c>
      <c r="C17" s="30"/>
      <c r="D17" s="30"/>
      <c r="E17" s="30"/>
      <c r="F17" s="30"/>
      <c r="G17" s="30"/>
      <c r="H17" s="43">
        <v>2.64</v>
      </c>
      <c r="I17"/>
    </row>
    <row r="18" spans="1:9" ht="24.75">
      <c r="A18" s="30"/>
      <c r="B18" s="30" t="s">
        <v>138</v>
      </c>
      <c r="C18" s="30"/>
      <c r="D18" s="30"/>
      <c r="E18" s="30"/>
      <c r="F18" s="30"/>
      <c r="G18" s="30"/>
      <c r="H18" s="43">
        <v>656747.31</v>
      </c>
      <c r="I18"/>
    </row>
    <row r="19" spans="1:9" ht="25.5" thickBot="1">
      <c r="A19" s="30"/>
      <c r="B19" s="30"/>
      <c r="C19" s="30"/>
      <c r="D19" s="30"/>
      <c r="E19" s="30"/>
      <c r="F19" s="36" t="s">
        <v>44</v>
      </c>
      <c r="G19" s="30"/>
      <c r="H19" s="54">
        <f>SUM(H14:H18)</f>
        <v>821418.05</v>
      </c>
      <c r="I19"/>
    </row>
    <row r="20" spans="1:8" ht="20.25" customHeight="1" thickTop="1">
      <c r="A20" s="30"/>
      <c r="B20" s="30"/>
      <c r="C20" s="30"/>
      <c r="D20" s="30"/>
      <c r="E20" s="30"/>
      <c r="F20" s="30"/>
      <c r="G20" s="30"/>
      <c r="H20" s="55"/>
    </row>
    <row r="21" spans="1:8" ht="24.75">
      <c r="A21" s="53" t="s">
        <v>297</v>
      </c>
      <c r="B21" s="30"/>
      <c r="C21" s="30"/>
      <c r="D21" s="30"/>
      <c r="E21" s="30"/>
      <c r="F21" s="30"/>
      <c r="G21" s="30"/>
      <c r="H21" s="50"/>
    </row>
    <row r="22" spans="1:8" ht="27" customHeight="1">
      <c r="A22" s="30"/>
      <c r="B22" s="30" t="s">
        <v>58</v>
      </c>
      <c r="C22" s="30"/>
      <c r="D22" s="30"/>
      <c r="E22" s="30"/>
      <c r="F22" s="30"/>
      <c r="G22" s="30"/>
      <c r="H22" s="46">
        <v>31528492.32</v>
      </c>
    </row>
    <row r="23" spans="1:8" ht="24.75">
      <c r="A23" s="30"/>
      <c r="B23" s="53" t="s">
        <v>169</v>
      </c>
      <c r="C23" s="30"/>
      <c r="D23" s="30"/>
      <c r="E23" s="30"/>
      <c r="F23" s="30"/>
      <c r="G23" s="30"/>
      <c r="H23" s="43">
        <v>23326823.63</v>
      </c>
    </row>
    <row r="24" spans="1:8" ht="24.75">
      <c r="A24" s="30"/>
      <c r="B24" s="30" t="s">
        <v>111</v>
      </c>
      <c r="C24" s="30"/>
      <c r="D24" s="30"/>
      <c r="E24" s="30"/>
      <c r="F24" s="30"/>
      <c r="G24" s="30"/>
      <c r="H24" s="50">
        <f>H22-H23</f>
        <v>8201668.690000001</v>
      </c>
    </row>
    <row r="25" spans="1:8" ht="24.75">
      <c r="A25" s="30"/>
      <c r="B25" s="30" t="s">
        <v>153</v>
      </c>
      <c r="C25" s="30"/>
      <c r="D25" s="30"/>
      <c r="E25" s="30"/>
      <c r="F25" s="30"/>
      <c r="G25" s="50"/>
      <c r="H25" s="50">
        <v>2050417.17</v>
      </c>
    </row>
    <row r="26" spans="1:8" ht="24.75">
      <c r="A26" s="30"/>
      <c r="B26" s="45" t="s">
        <v>298</v>
      </c>
      <c r="C26" s="30"/>
      <c r="D26" s="30"/>
      <c r="E26" s="30"/>
      <c r="F26" s="30"/>
      <c r="G26" s="50"/>
      <c r="H26" s="50">
        <v>11429432.64</v>
      </c>
    </row>
    <row r="27" spans="1:8" ht="25.5" thickBot="1">
      <c r="A27" s="30"/>
      <c r="B27" s="30" t="s">
        <v>154</v>
      </c>
      <c r="C27" s="30"/>
      <c r="D27" s="30"/>
      <c r="E27" s="30"/>
      <c r="F27" s="30"/>
      <c r="G27" s="30"/>
      <c r="H27" s="54">
        <f>H25+H26</f>
        <v>13479849.81</v>
      </c>
    </row>
    <row r="28" spans="1:8" ht="27.75" customHeight="1" thickTop="1">
      <c r="A28" s="30"/>
      <c r="B28" s="30"/>
      <c r="C28" s="30"/>
      <c r="D28" s="30"/>
      <c r="E28" s="30"/>
      <c r="F28" s="30"/>
      <c r="G28" s="30"/>
      <c r="H28" s="59"/>
    </row>
    <row r="29" spans="1:6" ht="24.75">
      <c r="A29" s="30" t="s">
        <v>66</v>
      </c>
      <c r="B29" s="311" t="s">
        <v>8</v>
      </c>
      <c r="C29" s="311"/>
      <c r="F29" s="1" t="s">
        <v>256</v>
      </c>
    </row>
    <row r="30" spans="1:6" ht="24.75">
      <c r="A30" s="30" t="s">
        <v>314</v>
      </c>
      <c r="B30" s="30"/>
      <c r="F30" s="30" t="s">
        <v>315</v>
      </c>
    </row>
    <row r="31" spans="1:6" ht="24.75">
      <c r="A31" s="30" t="s">
        <v>203</v>
      </c>
      <c r="B31" s="30"/>
      <c r="F31" s="30" t="s">
        <v>124</v>
      </c>
    </row>
    <row r="32" spans="1:6" ht="24.75">
      <c r="A32" s="30" t="s">
        <v>255</v>
      </c>
      <c r="B32" s="30"/>
      <c r="C32" s="30"/>
      <c r="F32" s="1" t="s">
        <v>207</v>
      </c>
    </row>
  </sheetData>
  <sheetProtection/>
  <mergeCells count="4">
    <mergeCell ref="A1:H1"/>
    <mergeCell ref="A2:H2"/>
    <mergeCell ref="A3:H3"/>
    <mergeCell ref="B29:C29"/>
  </mergeCells>
  <printOptions/>
  <pageMargins left="0.75" right="0.16" top="0.19" bottom="0.26" header="0.16" footer="0.24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BO274"/>
  <sheetViews>
    <sheetView view="pageBreakPreview" zoomScaleSheetLayoutView="100" zoomScalePageLayoutView="0" workbookViewId="0" topLeftCell="A13">
      <selection activeCell="F20" sqref="F20"/>
    </sheetView>
  </sheetViews>
  <sheetFormatPr defaultColWidth="9.140625" defaultRowHeight="21.75"/>
  <cols>
    <col min="1" max="1" width="33.00390625" style="0" customWidth="1"/>
    <col min="2" max="2" width="0.13671875" style="0" hidden="1" customWidth="1"/>
    <col min="3" max="3" width="16.421875" style="66" customWidth="1"/>
    <col min="4" max="4" width="12.140625" style="66" customWidth="1"/>
    <col min="5" max="5" width="11.57421875" style="66" customWidth="1"/>
    <col min="6" max="6" width="16.140625" style="66" customWidth="1"/>
    <col min="7" max="7" width="12.57421875" style="0" customWidth="1"/>
    <col min="8" max="8" width="11.8515625" style="0" customWidth="1"/>
  </cols>
  <sheetData>
    <row r="3" spans="1:7" ht="27.75">
      <c r="A3" s="296" t="s">
        <v>74</v>
      </c>
      <c r="B3" s="296"/>
      <c r="C3" s="296"/>
      <c r="D3" s="296"/>
      <c r="E3" s="296"/>
      <c r="F3" s="296"/>
      <c r="G3" s="296"/>
    </row>
    <row r="4" spans="1:7" ht="27.75">
      <c r="A4" s="296" t="s">
        <v>120</v>
      </c>
      <c r="B4" s="296"/>
      <c r="C4" s="296"/>
      <c r="D4" s="296"/>
      <c r="E4" s="296"/>
      <c r="F4" s="296"/>
      <c r="G4" s="296"/>
    </row>
    <row r="5" spans="1:7" ht="27.75">
      <c r="A5" s="312" t="s">
        <v>299</v>
      </c>
      <c r="B5" s="312"/>
      <c r="C5" s="312"/>
      <c r="D5" s="312"/>
      <c r="E5" s="312"/>
      <c r="F5" s="312"/>
      <c r="G5" s="312"/>
    </row>
    <row r="6" spans="1:8" ht="27.75">
      <c r="A6" s="187" t="s">
        <v>246</v>
      </c>
      <c r="B6" s="142"/>
      <c r="C6" s="142"/>
      <c r="D6" s="142"/>
      <c r="E6" s="142"/>
      <c r="F6" s="142"/>
      <c r="G6" s="142"/>
      <c r="H6" s="186"/>
    </row>
    <row r="7" spans="1:7" ht="24.75">
      <c r="A7" s="317" t="s">
        <v>194</v>
      </c>
      <c r="B7" s="318"/>
      <c r="C7" s="321" t="s">
        <v>43</v>
      </c>
      <c r="D7" s="322"/>
      <c r="E7" s="323" t="s">
        <v>113</v>
      </c>
      <c r="F7" s="325" t="s">
        <v>46</v>
      </c>
      <c r="G7" s="313" t="s">
        <v>112</v>
      </c>
    </row>
    <row r="8" spans="1:7" ht="24.75">
      <c r="A8" s="319"/>
      <c r="B8" s="320"/>
      <c r="C8" s="118" t="s">
        <v>114</v>
      </c>
      <c r="D8" s="118" t="s">
        <v>195</v>
      </c>
      <c r="E8" s="324"/>
      <c r="F8" s="326"/>
      <c r="G8" s="314"/>
    </row>
    <row r="9" spans="1:7" ht="27" customHeight="1">
      <c r="A9" s="315" t="s">
        <v>196</v>
      </c>
      <c r="B9" s="315"/>
      <c r="C9" s="68"/>
      <c r="D9" s="68"/>
      <c r="E9" s="68"/>
      <c r="F9" s="68"/>
      <c r="G9" s="69"/>
    </row>
    <row r="10" spans="1:7" ht="27" customHeight="1">
      <c r="A10" s="316" t="s">
        <v>204</v>
      </c>
      <c r="B10" s="316"/>
      <c r="C10" s="70">
        <v>2182000</v>
      </c>
      <c r="D10" s="70" t="s">
        <v>143</v>
      </c>
      <c r="E10" s="70">
        <v>0</v>
      </c>
      <c r="F10" s="70">
        <f>C10-E10</f>
        <v>2182000</v>
      </c>
      <c r="G10" s="71" t="s">
        <v>301</v>
      </c>
    </row>
    <row r="11" spans="1:7" ht="27" customHeight="1">
      <c r="A11" s="316" t="s">
        <v>300</v>
      </c>
      <c r="B11" s="316"/>
      <c r="C11" s="72"/>
      <c r="D11" s="72"/>
      <c r="E11" s="72"/>
      <c r="F11" s="70"/>
      <c r="G11" s="71"/>
    </row>
    <row r="12" spans="1:7" ht="27" customHeight="1">
      <c r="A12" s="316"/>
      <c r="B12" s="316"/>
      <c r="C12" s="73"/>
      <c r="D12" s="73"/>
      <c r="E12" s="73"/>
      <c r="F12" s="70"/>
      <c r="G12" s="71"/>
    </row>
    <row r="13" spans="1:7" ht="27" customHeight="1">
      <c r="A13" s="329"/>
      <c r="B13" s="329"/>
      <c r="C13" s="74"/>
      <c r="D13" s="74"/>
      <c r="E13" s="74"/>
      <c r="F13" s="74"/>
      <c r="G13" s="71"/>
    </row>
    <row r="14" spans="1:7" ht="27" customHeight="1">
      <c r="A14" s="330"/>
      <c r="B14" s="331"/>
      <c r="C14" s="70"/>
      <c r="D14" s="75"/>
      <c r="E14" s="74"/>
      <c r="F14" s="76"/>
      <c r="G14" s="71"/>
    </row>
    <row r="15" spans="1:7" ht="27" customHeight="1">
      <c r="A15" s="332"/>
      <c r="B15" s="333"/>
      <c r="C15" s="70"/>
      <c r="D15" s="75"/>
      <c r="E15" s="74"/>
      <c r="F15" s="76"/>
      <c r="G15" s="71"/>
    </row>
    <row r="16" spans="1:7" ht="27" customHeight="1">
      <c r="A16" s="327"/>
      <c r="B16" s="327"/>
      <c r="C16" s="70"/>
      <c r="D16" s="75"/>
      <c r="E16" s="74"/>
      <c r="F16" s="76"/>
      <c r="G16" s="71"/>
    </row>
    <row r="17" spans="1:7" ht="27" customHeight="1" thickBot="1">
      <c r="A17" s="77"/>
      <c r="B17" s="78"/>
      <c r="C17" s="80">
        <f>SUM(C10:C13)</f>
        <v>2182000</v>
      </c>
      <c r="D17" s="80">
        <f>SUM(D12:D16)</f>
        <v>0</v>
      </c>
      <c r="E17" s="80">
        <f>SUM(E10:E16)</f>
        <v>0</v>
      </c>
      <c r="F17" s="81">
        <f>SUM(F10:F16)</f>
        <v>2182000</v>
      </c>
      <c r="G17" s="78"/>
    </row>
    <row r="18" spans="1:7" ht="23.25" thickTop="1">
      <c r="A18" s="77"/>
      <c r="B18" s="77"/>
      <c r="C18" s="79"/>
      <c r="D18" s="79"/>
      <c r="E18" s="79"/>
      <c r="F18" s="79"/>
      <c r="G18" s="77"/>
    </row>
    <row r="19" spans="1:7" ht="22.5">
      <c r="A19" s="77"/>
      <c r="B19" s="77"/>
      <c r="C19" s="79"/>
      <c r="D19" s="79"/>
      <c r="E19" s="79"/>
      <c r="F19" s="79"/>
      <c r="G19" s="77"/>
    </row>
    <row r="20" spans="1:7" ht="22.5">
      <c r="A20" s="77"/>
      <c r="B20" s="77"/>
      <c r="C20" s="79"/>
      <c r="D20" s="79"/>
      <c r="E20" s="79"/>
      <c r="F20" s="79"/>
      <c r="G20" s="77"/>
    </row>
    <row r="21" spans="1:7" ht="24.75">
      <c r="A21" s="30" t="s">
        <v>200</v>
      </c>
      <c r="B21" s="77"/>
      <c r="C21" s="79"/>
      <c r="D21" s="43" t="s">
        <v>199</v>
      </c>
      <c r="E21" s="79"/>
      <c r="F21" s="79"/>
      <c r="G21" s="77"/>
    </row>
    <row r="22" spans="1:7" ht="24.75">
      <c r="A22" s="328" t="s">
        <v>316</v>
      </c>
      <c r="B22" s="328"/>
      <c r="C22" s="328"/>
      <c r="D22" s="43" t="s">
        <v>317</v>
      </c>
      <c r="E22" s="79"/>
      <c r="F22" s="79"/>
      <c r="G22" s="77"/>
    </row>
    <row r="23" spans="1:7" ht="24.75">
      <c r="A23" s="328" t="s">
        <v>205</v>
      </c>
      <c r="B23" s="328"/>
      <c r="C23" s="328"/>
      <c r="D23" s="43" t="s">
        <v>201</v>
      </c>
      <c r="E23" s="79"/>
      <c r="F23" s="79"/>
      <c r="G23" s="77"/>
    </row>
    <row r="24" spans="1:7" ht="24.75">
      <c r="A24" s="328" t="s">
        <v>202</v>
      </c>
      <c r="B24" s="328"/>
      <c r="C24" s="328"/>
      <c r="D24" s="43" t="s">
        <v>206</v>
      </c>
      <c r="E24" s="79"/>
      <c r="F24" s="79"/>
      <c r="G24" s="77"/>
    </row>
    <row r="25" spans="1:7" ht="22.5">
      <c r="A25" s="77"/>
      <c r="B25" s="77"/>
      <c r="C25" s="79"/>
      <c r="D25" s="79"/>
      <c r="E25" s="79"/>
      <c r="F25" s="79"/>
      <c r="G25" s="77"/>
    </row>
    <row r="26" spans="1:7" ht="22.5">
      <c r="A26" s="77"/>
      <c r="B26" s="77"/>
      <c r="C26" s="79"/>
      <c r="D26" s="79"/>
      <c r="E26" s="79"/>
      <c r="F26" s="79"/>
      <c r="G26" s="77"/>
    </row>
    <row r="172" ht="23.25" customHeight="1"/>
    <row r="204" spans="1:67" s="67" customFormat="1" ht="21.75">
      <c r="A204"/>
      <c r="B204"/>
      <c r="C204" s="66"/>
      <c r="D204" s="66"/>
      <c r="E204" s="66"/>
      <c r="F204" s="66"/>
      <c r="G204"/>
      <c r="H204"/>
      <c r="I20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  <c r="AW204" s="64"/>
      <c r="AX204" s="64"/>
      <c r="AY204" s="64"/>
      <c r="AZ204" s="64"/>
      <c r="BA204" s="64"/>
      <c r="BB204" s="64"/>
      <c r="BC204" s="64"/>
      <c r="BD204" s="64"/>
      <c r="BE204" s="64"/>
      <c r="BF204" s="64"/>
      <c r="BG204" s="64"/>
      <c r="BH204" s="64"/>
      <c r="BI204" s="64"/>
      <c r="BJ204" s="64"/>
      <c r="BK204" s="64"/>
      <c r="BL204" s="64"/>
      <c r="BM204" s="64"/>
      <c r="BN204" s="64"/>
      <c r="BO204" s="64"/>
    </row>
    <row r="205" spans="1:67" s="67" customFormat="1" ht="21.75">
      <c r="A205"/>
      <c r="B205"/>
      <c r="C205" s="66"/>
      <c r="D205" s="66"/>
      <c r="E205" s="66"/>
      <c r="F205" s="66"/>
      <c r="G205"/>
      <c r="H205"/>
      <c r="I205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  <c r="AW205" s="64"/>
      <c r="AX205" s="64"/>
      <c r="AY205" s="64"/>
      <c r="AZ205" s="64"/>
      <c r="BA205" s="64"/>
      <c r="BB205" s="64"/>
      <c r="BC205" s="64"/>
      <c r="BD205" s="64"/>
      <c r="BE205" s="64"/>
      <c r="BF205" s="64"/>
      <c r="BG205" s="64"/>
      <c r="BH205" s="64"/>
      <c r="BI205" s="64"/>
      <c r="BJ205" s="64"/>
      <c r="BK205" s="64"/>
      <c r="BL205" s="64"/>
      <c r="BM205" s="64"/>
      <c r="BN205" s="64"/>
      <c r="BO205" s="64"/>
    </row>
    <row r="206" spans="1:67" s="67" customFormat="1" ht="21.75">
      <c r="A206"/>
      <c r="B206"/>
      <c r="C206" s="66"/>
      <c r="D206" s="66"/>
      <c r="E206" s="66"/>
      <c r="F206" s="66"/>
      <c r="G206"/>
      <c r="H206"/>
      <c r="I206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  <c r="AW206" s="64"/>
      <c r="AX206" s="64"/>
      <c r="AY206" s="64"/>
      <c r="AZ206" s="64"/>
      <c r="BA206" s="64"/>
      <c r="BB206" s="64"/>
      <c r="BC206" s="64"/>
      <c r="BD206" s="64"/>
      <c r="BE206" s="64"/>
      <c r="BF206" s="64"/>
      <c r="BG206" s="64"/>
      <c r="BH206" s="64"/>
      <c r="BI206" s="64"/>
      <c r="BJ206" s="64"/>
      <c r="BK206" s="64"/>
      <c r="BL206" s="64"/>
      <c r="BM206" s="64"/>
      <c r="BN206" s="64"/>
      <c r="BO206" s="64"/>
    </row>
    <row r="207" spans="1:67" s="67" customFormat="1" ht="21.75">
      <c r="A207"/>
      <c r="B207"/>
      <c r="C207" s="66"/>
      <c r="D207" s="66"/>
      <c r="E207" s="66"/>
      <c r="F207" s="66"/>
      <c r="G207"/>
      <c r="H207"/>
      <c r="I207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  <c r="AW207" s="64"/>
      <c r="AX207" s="64"/>
      <c r="AY207" s="64"/>
      <c r="AZ207" s="64"/>
      <c r="BA207" s="64"/>
      <c r="BB207" s="64"/>
      <c r="BC207" s="64"/>
      <c r="BD207" s="64"/>
      <c r="BE207" s="64"/>
      <c r="BF207" s="64"/>
      <c r="BG207" s="64"/>
      <c r="BH207" s="64"/>
      <c r="BI207" s="64"/>
      <c r="BJ207" s="64"/>
      <c r="BK207" s="64"/>
      <c r="BL207" s="64"/>
      <c r="BM207" s="64"/>
      <c r="BN207" s="64"/>
      <c r="BO207" s="64"/>
    </row>
    <row r="208" spans="1:67" s="67" customFormat="1" ht="21.75">
      <c r="A208"/>
      <c r="B208"/>
      <c r="C208" s="66"/>
      <c r="D208" s="66"/>
      <c r="E208" s="66"/>
      <c r="F208" s="66"/>
      <c r="G208"/>
      <c r="H208"/>
      <c r="I208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  <c r="AW208" s="64"/>
      <c r="AX208" s="64"/>
      <c r="AY208" s="64"/>
      <c r="AZ208" s="64"/>
      <c r="BA208" s="64"/>
      <c r="BB208" s="64"/>
      <c r="BC208" s="64"/>
      <c r="BD208" s="64"/>
      <c r="BE208" s="64"/>
      <c r="BF208" s="64"/>
      <c r="BG208" s="64"/>
      <c r="BH208" s="64"/>
      <c r="BI208" s="64"/>
      <c r="BJ208" s="64"/>
      <c r="BK208" s="64"/>
      <c r="BL208" s="64"/>
      <c r="BM208" s="64"/>
      <c r="BN208" s="64"/>
      <c r="BO208" s="64"/>
    </row>
    <row r="209" spans="1:67" s="67" customFormat="1" ht="21.75">
      <c r="A209"/>
      <c r="B209"/>
      <c r="C209" s="66"/>
      <c r="D209" s="66"/>
      <c r="E209" s="66"/>
      <c r="F209" s="66"/>
      <c r="G209"/>
      <c r="H209"/>
      <c r="I209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  <c r="AW209" s="64"/>
      <c r="AX209" s="64"/>
      <c r="AY209" s="64"/>
      <c r="AZ209" s="64"/>
      <c r="BA209" s="64"/>
      <c r="BB209" s="64"/>
      <c r="BC209" s="64"/>
      <c r="BD209" s="64"/>
      <c r="BE209" s="64"/>
      <c r="BF209" s="64"/>
      <c r="BG209" s="64"/>
      <c r="BH209" s="64"/>
      <c r="BI209" s="64"/>
      <c r="BJ209" s="64"/>
      <c r="BK209" s="64"/>
      <c r="BL209" s="64"/>
      <c r="BM209" s="64"/>
      <c r="BN209" s="64"/>
      <c r="BO209" s="64"/>
    </row>
    <row r="210" spans="1:67" s="67" customFormat="1" ht="21.75">
      <c r="A210"/>
      <c r="B210"/>
      <c r="C210" s="66"/>
      <c r="D210" s="66"/>
      <c r="E210" s="66"/>
      <c r="F210" s="66"/>
      <c r="G210"/>
      <c r="H210"/>
      <c r="I210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  <c r="AW210" s="64"/>
      <c r="AX210" s="64"/>
      <c r="AY210" s="64"/>
      <c r="AZ210" s="64"/>
      <c r="BA210" s="64"/>
      <c r="BB210" s="64"/>
      <c r="BC210" s="64"/>
      <c r="BD210" s="64"/>
      <c r="BE210" s="64"/>
      <c r="BF210" s="64"/>
      <c r="BG210" s="64"/>
      <c r="BH210" s="64"/>
      <c r="BI210" s="64"/>
      <c r="BJ210" s="64"/>
      <c r="BK210" s="64"/>
      <c r="BL210" s="64"/>
      <c r="BM210" s="64"/>
      <c r="BN210" s="64"/>
      <c r="BO210" s="64"/>
    </row>
    <row r="211" spans="1:67" s="67" customFormat="1" ht="21.75">
      <c r="A211"/>
      <c r="B211"/>
      <c r="C211" s="66"/>
      <c r="D211" s="66"/>
      <c r="E211" s="66"/>
      <c r="F211" s="66"/>
      <c r="G211"/>
      <c r="H211"/>
      <c r="I211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  <c r="AW211" s="64"/>
      <c r="AX211" s="64"/>
      <c r="AY211" s="64"/>
      <c r="AZ211" s="64"/>
      <c r="BA211" s="64"/>
      <c r="BB211" s="64"/>
      <c r="BC211" s="64"/>
      <c r="BD211" s="64"/>
      <c r="BE211" s="64"/>
      <c r="BF211" s="64"/>
      <c r="BG211" s="64"/>
      <c r="BH211" s="64"/>
      <c r="BI211" s="64"/>
      <c r="BJ211" s="64"/>
      <c r="BK211" s="64"/>
      <c r="BL211" s="64"/>
      <c r="BM211" s="64"/>
      <c r="BN211" s="64"/>
      <c r="BO211" s="64"/>
    </row>
    <row r="212" spans="1:67" s="67" customFormat="1" ht="21.75">
      <c r="A212"/>
      <c r="B212"/>
      <c r="C212" s="66"/>
      <c r="D212" s="66"/>
      <c r="E212" s="66"/>
      <c r="F212" s="66"/>
      <c r="G212"/>
      <c r="H212"/>
      <c r="I212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  <c r="AW212" s="64"/>
      <c r="AX212" s="64"/>
      <c r="AY212" s="64"/>
      <c r="AZ212" s="64"/>
      <c r="BA212" s="64"/>
      <c r="BB212" s="64"/>
      <c r="BC212" s="64"/>
      <c r="BD212" s="64"/>
      <c r="BE212" s="64"/>
      <c r="BF212" s="64"/>
      <c r="BG212" s="64"/>
      <c r="BH212" s="64"/>
      <c r="BI212" s="64"/>
      <c r="BJ212" s="64"/>
      <c r="BK212" s="64"/>
      <c r="BL212" s="64"/>
      <c r="BM212" s="64"/>
      <c r="BN212" s="64"/>
      <c r="BO212" s="64"/>
    </row>
    <row r="213" spans="1:67" s="67" customFormat="1" ht="21.75">
      <c r="A213"/>
      <c r="B213"/>
      <c r="C213" s="66"/>
      <c r="D213" s="66"/>
      <c r="E213" s="66"/>
      <c r="F213" s="66"/>
      <c r="G213"/>
      <c r="H213"/>
      <c r="I213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  <c r="AW213" s="64"/>
      <c r="AX213" s="64"/>
      <c r="AY213" s="64"/>
      <c r="AZ213" s="64"/>
      <c r="BA213" s="64"/>
      <c r="BB213" s="64"/>
      <c r="BC213" s="64"/>
      <c r="BD213" s="64"/>
      <c r="BE213" s="64"/>
      <c r="BF213" s="64"/>
      <c r="BG213" s="64"/>
      <c r="BH213" s="64"/>
      <c r="BI213" s="64"/>
      <c r="BJ213" s="64"/>
      <c r="BK213" s="64"/>
      <c r="BL213" s="64"/>
      <c r="BM213" s="64"/>
      <c r="BN213" s="64"/>
      <c r="BO213" s="64"/>
    </row>
    <row r="214" spans="1:67" s="67" customFormat="1" ht="21.75">
      <c r="A214"/>
      <c r="B214"/>
      <c r="C214" s="66"/>
      <c r="D214" s="66"/>
      <c r="E214" s="66"/>
      <c r="F214" s="66"/>
      <c r="G214"/>
      <c r="H214"/>
      <c r="I21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  <c r="AW214" s="64"/>
      <c r="AX214" s="64"/>
      <c r="AY214" s="64"/>
      <c r="AZ214" s="64"/>
      <c r="BA214" s="64"/>
      <c r="BB214" s="64"/>
      <c r="BC214" s="64"/>
      <c r="BD214" s="64"/>
      <c r="BE214" s="64"/>
      <c r="BF214" s="64"/>
      <c r="BG214" s="64"/>
      <c r="BH214" s="64"/>
      <c r="BI214" s="64"/>
      <c r="BJ214" s="64"/>
      <c r="BK214" s="64"/>
      <c r="BL214" s="64"/>
      <c r="BM214" s="64"/>
      <c r="BN214" s="64"/>
      <c r="BO214" s="64"/>
    </row>
    <row r="215" spans="1:67" s="67" customFormat="1" ht="21.75">
      <c r="A215"/>
      <c r="B215"/>
      <c r="C215" s="66"/>
      <c r="D215" s="66"/>
      <c r="E215" s="66"/>
      <c r="F215" s="66"/>
      <c r="G215"/>
      <c r="H215"/>
      <c r="I215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  <c r="AW215" s="64"/>
      <c r="AX215" s="64"/>
      <c r="AY215" s="64"/>
      <c r="AZ215" s="64"/>
      <c r="BA215" s="64"/>
      <c r="BB215" s="64"/>
      <c r="BC215" s="64"/>
      <c r="BD215" s="64"/>
      <c r="BE215" s="64"/>
      <c r="BF215" s="64"/>
      <c r="BG215" s="64"/>
      <c r="BH215" s="64"/>
      <c r="BI215" s="64"/>
      <c r="BJ215" s="64"/>
      <c r="BK215" s="64"/>
      <c r="BL215" s="64"/>
      <c r="BM215" s="64"/>
      <c r="BN215" s="64"/>
      <c r="BO215" s="64"/>
    </row>
    <row r="216" spans="1:67" s="67" customFormat="1" ht="21.75">
      <c r="A216"/>
      <c r="B216"/>
      <c r="C216" s="66"/>
      <c r="D216" s="66"/>
      <c r="E216" s="66"/>
      <c r="F216" s="66"/>
      <c r="G216"/>
      <c r="H216"/>
      <c r="I216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  <c r="AW216" s="64"/>
      <c r="AX216" s="64"/>
      <c r="AY216" s="64"/>
      <c r="AZ216" s="64"/>
      <c r="BA216" s="64"/>
      <c r="BB216" s="64"/>
      <c r="BC216" s="64"/>
      <c r="BD216" s="64"/>
      <c r="BE216" s="64"/>
      <c r="BF216" s="64"/>
      <c r="BG216" s="64"/>
      <c r="BH216" s="64"/>
      <c r="BI216" s="64"/>
      <c r="BJ216" s="64"/>
      <c r="BK216" s="64"/>
      <c r="BL216" s="64"/>
      <c r="BM216" s="64"/>
      <c r="BN216" s="64"/>
      <c r="BO216" s="64"/>
    </row>
    <row r="217" spans="1:67" s="67" customFormat="1" ht="21.75">
      <c r="A217"/>
      <c r="B217"/>
      <c r="C217" s="66"/>
      <c r="D217" s="66"/>
      <c r="E217" s="66"/>
      <c r="F217" s="66"/>
      <c r="G217"/>
      <c r="H217"/>
      <c r="I217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  <c r="AW217" s="64"/>
      <c r="AX217" s="64"/>
      <c r="AY217" s="64"/>
      <c r="AZ217" s="64"/>
      <c r="BA217" s="64"/>
      <c r="BB217" s="64"/>
      <c r="BC217" s="64"/>
      <c r="BD217" s="64"/>
      <c r="BE217" s="64"/>
      <c r="BF217" s="64"/>
      <c r="BG217" s="64"/>
      <c r="BH217" s="64"/>
      <c r="BI217" s="64"/>
      <c r="BJ217" s="64"/>
      <c r="BK217" s="64"/>
      <c r="BL217" s="64"/>
      <c r="BM217" s="64"/>
      <c r="BN217" s="64"/>
      <c r="BO217" s="64"/>
    </row>
    <row r="218" spans="1:67" s="67" customFormat="1" ht="21.75">
      <c r="A218"/>
      <c r="B218"/>
      <c r="C218" s="66"/>
      <c r="D218" s="66"/>
      <c r="E218" s="66"/>
      <c r="F218" s="66"/>
      <c r="G218"/>
      <c r="H218"/>
      <c r="I218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  <c r="AW218" s="64"/>
      <c r="AX218" s="64"/>
      <c r="AY218" s="64"/>
      <c r="AZ218" s="64"/>
      <c r="BA218" s="64"/>
      <c r="BB218" s="64"/>
      <c r="BC218" s="64"/>
      <c r="BD218" s="64"/>
      <c r="BE218" s="64"/>
      <c r="BF218" s="64"/>
      <c r="BG218" s="64"/>
      <c r="BH218" s="64"/>
      <c r="BI218" s="64"/>
      <c r="BJ218" s="64"/>
      <c r="BK218" s="64"/>
      <c r="BL218" s="64"/>
      <c r="BM218" s="64"/>
      <c r="BN218" s="64"/>
      <c r="BO218" s="64"/>
    </row>
    <row r="219" spans="1:67" s="67" customFormat="1" ht="21.75">
      <c r="A219"/>
      <c r="B219"/>
      <c r="C219" s="66"/>
      <c r="D219" s="66"/>
      <c r="E219" s="66"/>
      <c r="F219" s="66"/>
      <c r="G219"/>
      <c r="H219"/>
      <c r="I219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  <c r="AO219" s="64"/>
      <c r="AP219" s="64"/>
      <c r="AQ219" s="64"/>
      <c r="AR219" s="64"/>
      <c r="AS219" s="64"/>
      <c r="AT219" s="64"/>
      <c r="AU219" s="64"/>
      <c r="AV219" s="64"/>
      <c r="AW219" s="64"/>
      <c r="AX219" s="64"/>
      <c r="AY219" s="64"/>
      <c r="AZ219" s="64"/>
      <c r="BA219" s="64"/>
      <c r="BB219" s="64"/>
      <c r="BC219" s="64"/>
      <c r="BD219" s="64"/>
      <c r="BE219" s="64"/>
      <c r="BF219" s="64"/>
      <c r="BG219" s="64"/>
      <c r="BH219" s="64"/>
      <c r="BI219" s="64"/>
      <c r="BJ219" s="64"/>
      <c r="BK219" s="64"/>
      <c r="BL219" s="64"/>
      <c r="BM219" s="64"/>
      <c r="BN219" s="64"/>
      <c r="BO219" s="64"/>
    </row>
    <row r="220" spans="1:67" s="67" customFormat="1" ht="21.75">
      <c r="A220"/>
      <c r="B220"/>
      <c r="C220" s="66"/>
      <c r="D220" s="66"/>
      <c r="E220" s="66"/>
      <c r="F220" s="66"/>
      <c r="G220"/>
      <c r="H220"/>
      <c r="I220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  <c r="AH220" s="64"/>
      <c r="AI220" s="64"/>
      <c r="AJ220" s="64"/>
      <c r="AK220" s="64"/>
      <c r="AL220" s="64"/>
      <c r="AM220" s="64"/>
      <c r="AN220" s="64"/>
      <c r="AO220" s="64"/>
      <c r="AP220" s="64"/>
      <c r="AQ220" s="64"/>
      <c r="AR220" s="64"/>
      <c r="AS220" s="64"/>
      <c r="AT220" s="64"/>
      <c r="AU220" s="64"/>
      <c r="AV220" s="64"/>
      <c r="AW220" s="64"/>
      <c r="AX220" s="64"/>
      <c r="AY220" s="64"/>
      <c r="AZ220" s="64"/>
      <c r="BA220" s="64"/>
      <c r="BB220" s="64"/>
      <c r="BC220" s="64"/>
      <c r="BD220" s="64"/>
      <c r="BE220" s="64"/>
      <c r="BF220" s="64"/>
      <c r="BG220" s="64"/>
      <c r="BH220" s="64"/>
      <c r="BI220" s="64"/>
      <c r="BJ220" s="64"/>
      <c r="BK220" s="64"/>
      <c r="BL220" s="64"/>
      <c r="BM220" s="64"/>
      <c r="BN220" s="64"/>
      <c r="BO220" s="64"/>
    </row>
    <row r="221" spans="1:67" s="67" customFormat="1" ht="21.75">
      <c r="A221"/>
      <c r="B221"/>
      <c r="C221" s="66"/>
      <c r="D221" s="66"/>
      <c r="E221" s="66"/>
      <c r="F221" s="66"/>
      <c r="G221"/>
      <c r="H221"/>
      <c r="I221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  <c r="AS221" s="64"/>
      <c r="AT221" s="64"/>
      <c r="AU221" s="64"/>
      <c r="AV221" s="64"/>
      <c r="AW221" s="64"/>
      <c r="AX221" s="64"/>
      <c r="AY221" s="64"/>
      <c r="AZ221" s="64"/>
      <c r="BA221" s="64"/>
      <c r="BB221" s="64"/>
      <c r="BC221" s="64"/>
      <c r="BD221" s="64"/>
      <c r="BE221" s="64"/>
      <c r="BF221" s="64"/>
      <c r="BG221" s="64"/>
      <c r="BH221" s="64"/>
      <c r="BI221" s="64"/>
      <c r="BJ221" s="64"/>
      <c r="BK221" s="64"/>
      <c r="BL221" s="64"/>
      <c r="BM221" s="64"/>
      <c r="BN221" s="64"/>
      <c r="BO221" s="64"/>
    </row>
    <row r="222" spans="1:67" s="67" customFormat="1" ht="21.75">
      <c r="A222"/>
      <c r="B222"/>
      <c r="C222" s="66"/>
      <c r="D222" s="66"/>
      <c r="E222" s="66"/>
      <c r="F222" s="66"/>
      <c r="G222"/>
      <c r="H222"/>
      <c r="I222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  <c r="AH222" s="64"/>
      <c r="AI222" s="64"/>
      <c r="AJ222" s="64"/>
      <c r="AK222" s="64"/>
      <c r="AL222" s="64"/>
      <c r="AM222" s="64"/>
      <c r="AN222" s="64"/>
      <c r="AO222" s="64"/>
      <c r="AP222" s="64"/>
      <c r="AQ222" s="64"/>
      <c r="AR222" s="64"/>
      <c r="AS222" s="64"/>
      <c r="AT222" s="64"/>
      <c r="AU222" s="64"/>
      <c r="AV222" s="64"/>
      <c r="AW222" s="64"/>
      <c r="AX222" s="64"/>
      <c r="AY222" s="64"/>
      <c r="AZ222" s="64"/>
      <c r="BA222" s="64"/>
      <c r="BB222" s="64"/>
      <c r="BC222" s="64"/>
      <c r="BD222" s="64"/>
      <c r="BE222" s="64"/>
      <c r="BF222" s="64"/>
      <c r="BG222" s="64"/>
      <c r="BH222" s="64"/>
      <c r="BI222" s="64"/>
      <c r="BJ222" s="64"/>
      <c r="BK222" s="64"/>
      <c r="BL222" s="64"/>
      <c r="BM222" s="64"/>
      <c r="BN222" s="64"/>
      <c r="BO222" s="64"/>
    </row>
    <row r="223" spans="1:67" s="67" customFormat="1" ht="21.75">
      <c r="A223"/>
      <c r="B223"/>
      <c r="C223" s="66"/>
      <c r="D223" s="66"/>
      <c r="E223" s="66"/>
      <c r="F223" s="66"/>
      <c r="G223"/>
      <c r="H223"/>
      <c r="I223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  <c r="AH223" s="64"/>
      <c r="AI223" s="64"/>
      <c r="AJ223" s="64"/>
      <c r="AK223" s="64"/>
      <c r="AL223" s="64"/>
      <c r="AM223" s="64"/>
      <c r="AN223" s="64"/>
      <c r="AO223" s="64"/>
      <c r="AP223" s="64"/>
      <c r="AQ223" s="64"/>
      <c r="AR223" s="64"/>
      <c r="AS223" s="64"/>
      <c r="AT223" s="64"/>
      <c r="AU223" s="64"/>
      <c r="AV223" s="64"/>
      <c r="AW223" s="64"/>
      <c r="AX223" s="64"/>
      <c r="AY223" s="64"/>
      <c r="AZ223" s="64"/>
      <c r="BA223" s="64"/>
      <c r="BB223" s="64"/>
      <c r="BC223" s="64"/>
      <c r="BD223" s="64"/>
      <c r="BE223" s="64"/>
      <c r="BF223" s="64"/>
      <c r="BG223" s="64"/>
      <c r="BH223" s="64"/>
      <c r="BI223" s="64"/>
      <c r="BJ223" s="64"/>
      <c r="BK223" s="64"/>
      <c r="BL223" s="64"/>
      <c r="BM223" s="64"/>
      <c r="BN223" s="64"/>
      <c r="BO223" s="64"/>
    </row>
    <row r="226" ht="23.25" customHeight="1"/>
    <row r="258" spans="1:67" s="67" customFormat="1" ht="21.75">
      <c r="A258"/>
      <c r="B258"/>
      <c r="C258" s="66"/>
      <c r="D258" s="66"/>
      <c r="E258" s="66"/>
      <c r="F258" s="66"/>
      <c r="G258"/>
      <c r="H258"/>
      <c r="I258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  <c r="AC258" s="64"/>
      <c r="AD258" s="64"/>
      <c r="AE258" s="64"/>
      <c r="AF258" s="64"/>
      <c r="AG258" s="64"/>
      <c r="AH258" s="64"/>
      <c r="AI258" s="64"/>
      <c r="AJ258" s="64"/>
      <c r="AK258" s="64"/>
      <c r="AL258" s="64"/>
      <c r="AM258" s="64"/>
      <c r="AN258" s="64"/>
      <c r="AO258" s="64"/>
      <c r="AP258" s="64"/>
      <c r="AQ258" s="64"/>
      <c r="AR258" s="64"/>
      <c r="AS258" s="64"/>
      <c r="AT258" s="64"/>
      <c r="AU258" s="64"/>
      <c r="AV258" s="64"/>
      <c r="AW258" s="64"/>
      <c r="AX258" s="64"/>
      <c r="AY258" s="64"/>
      <c r="AZ258" s="64"/>
      <c r="BA258" s="64"/>
      <c r="BB258" s="64"/>
      <c r="BC258" s="64"/>
      <c r="BD258" s="64"/>
      <c r="BE258" s="64"/>
      <c r="BF258" s="64"/>
      <c r="BG258" s="64"/>
      <c r="BH258" s="64"/>
      <c r="BI258" s="64"/>
      <c r="BJ258" s="64"/>
      <c r="BK258" s="64"/>
      <c r="BL258" s="64"/>
      <c r="BM258" s="64"/>
      <c r="BN258" s="64"/>
      <c r="BO258" s="64"/>
    </row>
    <row r="259" spans="1:67" s="67" customFormat="1" ht="21.75">
      <c r="A259"/>
      <c r="B259"/>
      <c r="C259" s="66"/>
      <c r="D259" s="66"/>
      <c r="E259" s="66"/>
      <c r="F259" s="66"/>
      <c r="G259"/>
      <c r="H259"/>
      <c r="I259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  <c r="AC259" s="64"/>
      <c r="AD259" s="64"/>
      <c r="AE259" s="64"/>
      <c r="AF259" s="64"/>
      <c r="AG259" s="64"/>
      <c r="AH259" s="64"/>
      <c r="AI259" s="64"/>
      <c r="AJ259" s="64"/>
      <c r="AK259" s="64"/>
      <c r="AL259" s="64"/>
      <c r="AM259" s="64"/>
      <c r="AN259" s="64"/>
      <c r="AO259" s="64"/>
      <c r="AP259" s="64"/>
      <c r="AQ259" s="64"/>
      <c r="AR259" s="64"/>
      <c r="AS259" s="64"/>
      <c r="AT259" s="64"/>
      <c r="AU259" s="64"/>
      <c r="AV259" s="64"/>
      <c r="AW259" s="64"/>
      <c r="AX259" s="64"/>
      <c r="AY259" s="64"/>
      <c r="AZ259" s="64"/>
      <c r="BA259" s="64"/>
      <c r="BB259" s="64"/>
      <c r="BC259" s="64"/>
      <c r="BD259" s="64"/>
      <c r="BE259" s="64"/>
      <c r="BF259" s="64"/>
      <c r="BG259" s="64"/>
      <c r="BH259" s="64"/>
      <c r="BI259" s="64"/>
      <c r="BJ259" s="64"/>
      <c r="BK259" s="64"/>
      <c r="BL259" s="64"/>
      <c r="BM259" s="64"/>
      <c r="BN259" s="64"/>
      <c r="BO259" s="64"/>
    </row>
    <row r="260" spans="1:67" s="67" customFormat="1" ht="21.75">
      <c r="A260"/>
      <c r="B260"/>
      <c r="C260" s="66"/>
      <c r="D260" s="66"/>
      <c r="E260" s="66"/>
      <c r="F260" s="66"/>
      <c r="G260"/>
      <c r="H260"/>
      <c r="I260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  <c r="AC260" s="64"/>
      <c r="AD260" s="64"/>
      <c r="AE260" s="64"/>
      <c r="AF260" s="64"/>
      <c r="AG260" s="64"/>
      <c r="AH260" s="64"/>
      <c r="AI260" s="64"/>
      <c r="AJ260" s="64"/>
      <c r="AK260" s="64"/>
      <c r="AL260" s="64"/>
      <c r="AM260" s="64"/>
      <c r="AN260" s="64"/>
      <c r="AO260" s="64"/>
      <c r="AP260" s="64"/>
      <c r="AQ260" s="64"/>
      <c r="AR260" s="64"/>
      <c r="AS260" s="64"/>
      <c r="AT260" s="64"/>
      <c r="AU260" s="64"/>
      <c r="AV260" s="64"/>
      <c r="AW260" s="64"/>
      <c r="AX260" s="64"/>
      <c r="AY260" s="64"/>
      <c r="AZ260" s="64"/>
      <c r="BA260" s="64"/>
      <c r="BB260" s="64"/>
      <c r="BC260" s="64"/>
      <c r="BD260" s="64"/>
      <c r="BE260" s="64"/>
      <c r="BF260" s="64"/>
      <c r="BG260" s="64"/>
      <c r="BH260" s="64"/>
      <c r="BI260" s="64"/>
      <c r="BJ260" s="64"/>
      <c r="BK260" s="64"/>
      <c r="BL260" s="64"/>
      <c r="BM260" s="64"/>
      <c r="BN260" s="64"/>
      <c r="BO260" s="64"/>
    </row>
    <row r="261" spans="1:67" s="67" customFormat="1" ht="21.75">
      <c r="A261"/>
      <c r="B261"/>
      <c r="C261" s="66"/>
      <c r="D261" s="66"/>
      <c r="E261" s="66"/>
      <c r="F261" s="66"/>
      <c r="G261"/>
      <c r="H261"/>
      <c r="I261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  <c r="AC261" s="64"/>
      <c r="AD261" s="64"/>
      <c r="AE261" s="64"/>
      <c r="AF261" s="64"/>
      <c r="AG261" s="64"/>
      <c r="AH261" s="64"/>
      <c r="AI261" s="64"/>
      <c r="AJ261" s="64"/>
      <c r="AK261" s="64"/>
      <c r="AL261" s="64"/>
      <c r="AM261" s="64"/>
      <c r="AN261" s="64"/>
      <c r="AO261" s="64"/>
      <c r="AP261" s="64"/>
      <c r="AQ261" s="64"/>
      <c r="AR261" s="64"/>
      <c r="AS261" s="64"/>
      <c r="AT261" s="64"/>
      <c r="AU261" s="64"/>
      <c r="AV261" s="64"/>
      <c r="AW261" s="64"/>
      <c r="AX261" s="64"/>
      <c r="AY261" s="64"/>
      <c r="AZ261" s="64"/>
      <c r="BA261" s="64"/>
      <c r="BB261" s="64"/>
      <c r="BC261" s="64"/>
      <c r="BD261" s="64"/>
      <c r="BE261" s="64"/>
      <c r="BF261" s="64"/>
      <c r="BG261" s="64"/>
      <c r="BH261" s="64"/>
      <c r="BI261" s="64"/>
      <c r="BJ261" s="64"/>
      <c r="BK261" s="64"/>
      <c r="BL261" s="64"/>
      <c r="BM261" s="64"/>
      <c r="BN261" s="64"/>
      <c r="BO261" s="64"/>
    </row>
    <row r="262" spans="1:67" s="67" customFormat="1" ht="21.75">
      <c r="A262"/>
      <c r="B262"/>
      <c r="C262" s="66"/>
      <c r="D262" s="66"/>
      <c r="E262" s="66"/>
      <c r="F262" s="66"/>
      <c r="G262"/>
      <c r="H262"/>
      <c r="I262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  <c r="AC262" s="64"/>
      <c r="AD262" s="64"/>
      <c r="AE262" s="64"/>
      <c r="AF262" s="64"/>
      <c r="AG262" s="64"/>
      <c r="AH262" s="64"/>
      <c r="AI262" s="64"/>
      <c r="AJ262" s="64"/>
      <c r="AK262" s="64"/>
      <c r="AL262" s="64"/>
      <c r="AM262" s="64"/>
      <c r="AN262" s="64"/>
      <c r="AO262" s="64"/>
      <c r="AP262" s="64"/>
      <c r="AQ262" s="64"/>
      <c r="AR262" s="64"/>
      <c r="AS262" s="64"/>
      <c r="AT262" s="64"/>
      <c r="AU262" s="64"/>
      <c r="AV262" s="64"/>
      <c r="AW262" s="64"/>
      <c r="AX262" s="64"/>
      <c r="AY262" s="64"/>
      <c r="AZ262" s="64"/>
      <c r="BA262" s="64"/>
      <c r="BB262" s="64"/>
      <c r="BC262" s="64"/>
      <c r="BD262" s="64"/>
      <c r="BE262" s="64"/>
      <c r="BF262" s="64"/>
      <c r="BG262" s="64"/>
      <c r="BH262" s="64"/>
      <c r="BI262" s="64"/>
      <c r="BJ262" s="64"/>
      <c r="BK262" s="64"/>
      <c r="BL262" s="64"/>
      <c r="BM262" s="64"/>
      <c r="BN262" s="64"/>
      <c r="BO262" s="64"/>
    </row>
    <row r="263" spans="1:67" s="67" customFormat="1" ht="21.75">
      <c r="A263"/>
      <c r="B263"/>
      <c r="C263" s="66"/>
      <c r="D263" s="66"/>
      <c r="E263" s="66"/>
      <c r="F263" s="66"/>
      <c r="G263"/>
      <c r="H263"/>
      <c r="I263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  <c r="AC263" s="64"/>
      <c r="AD263" s="64"/>
      <c r="AE263" s="64"/>
      <c r="AF263" s="64"/>
      <c r="AG263" s="64"/>
      <c r="AH263" s="64"/>
      <c r="AI263" s="64"/>
      <c r="AJ263" s="64"/>
      <c r="AK263" s="64"/>
      <c r="AL263" s="64"/>
      <c r="AM263" s="64"/>
      <c r="AN263" s="64"/>
      <c r="AO263" s="64"/>
      <c r="AP263" s="64"/>
      <c r="AQ263" s="64"/>
      <c r="AR263" s="64"/>
      <c r="AS263" s="64"/>
      <c r="AT263" s="64"/>
      <c r="AU263" s="64"/>
      <c r="AV263" s="64"/>
      <c r="AW263" s="64"/>
      <c r="AX263" s="64"/>
      <c r="AY263" s="64"/>
      <c r="AZ263" s="64"/>
      <c r="BA263" s="64"/>
      <c r="BB263" s="64"/>
      <c r="BC263" s="64"/>
      <c r="BD263" s="64"/>
      <c r="BE263" s="64"/>
      <c r="BF263" s="64"/>
      <c r="BG263" s="64"/>
      <c r="BH263" s="64"/>
      <c r="BI263" s="64"/>
      <c r="BJ263" s="64"/>
      <c r="BK263" s="64"/>
      <c r="BL263" s="64"/>
      <c r="BM263" s="64"/>
      <c r="BN263" s="64"/>
      <c r="BO263" s="64"/>
    </row>
    <row r="264" spans="1:67" s="67" customFormat="1" ht="21.75">
      <c r="A264"/>
      <c r="B264"/>
      <c r="C264" s="66"/>
      <c r="D264" s="66"/>
      <c r="E264" s="66"/>
      <c r="F264" s="66"/>
      <c r="G264"/>
      <c r="H264"/>
      <c r="I2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  <c r="AC264" s="64"/>
      <c r="AD264" s="64"/>
      <c r="AE264" s="64"/>
      <c r="AF264" s="64"/>
      <c r="AG264" s="64"/>
      <c r="AH264" s="64"/>
      <c r="AI264" s="64"/>
      <c r="AJ264" s="64"/>
      <c r="AK264" s="64"/>
      <c r="AL264" s="64"/>
      <c r="AM264" s="64"/>
      <c r="AN264" s="64"/>
      <c r="AO264" s="64"/>
      <c r="AP264" s="64"/>
      <c r="AQ264" s="64"/>
      <c r="AR264" s="64"/>
      <c r="AS264" s="64"/>
      <c r="AT264" s="64"/>
      <c r="AU264" s="64"/>
      <c r="AV264" s="64"/>
      <c r="AW264" s="64"/>
      <c r="AX264" s="64"/>
      <c r="AY264" s="64"/>
      <c r="AZ264" s="64"/>
      <c r="BA264" s="64"/>
      <c r="BB264" s="64"/>
      <c r="BC264" s="64"/>
      <c r="BD264" s="64"/>
      <c r="BE264" s="64"/>
      <c r="BF264" s="64"/>
      <c r="BG264" s="64"/>
      <c r="BH264" s="64"/>
      <c r="BI264" s="64"/>
      <c r="BJ264" s="64"/>
      <c r="BK264" s="64"/>
      <c r="BL264" s="64"/>
      <c r="BM264" s="64"/>
      <c r="BN264" s="64"/>
      <c r="BO264" s="64"/>
    </row>
    <row r="265" spans="1:67" s="67" customFormat="1" ht="21.75">
      <c r="A265"/>
      <c r="B265"/>
      <c r="C265" s="66"/>
      <c r="D265" s="66"/>
      <c r="E265" s="66"/>
      <c r="F265" s="66"/>
      <c r="G265"/>
      <c r="H265"/>
      <c r="I265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  <c r="AC265" s="64"/>
      <c r="AD265" s="64"/>
      <c r="AE265" s="64"/>
      <c r="AF265" s="64"/>
      <c r="AG265" s="64"/>
      <c r="AH265" s="64"/>
      <c r="AI265" s="64"/>
      <c r="AJ265" s="64"/>
      <c r="AK265" s="64"/>
      <c r="AL265" s="64"/>
      <c r="AM265" s="64"/>
      <c r="AN265" s="64"/>
      <c r="AO265" s="64"/>
      <c r="AP265" s="64"/>
      <c r="AQ265" s="64"/>
      <c r="AR265" s="64"/>
      <c r="AS265" s="64"/>
      <c r="AT265" s="64"/>
      <c r="AU265" s="64"/>
      <c r="AV265" s="64"/>
      <c r="AW265" s="64"/>
      <c r="AX265" s="64"/>
      <c r="AY265" s="64"/>
      <c r="AZ265" s="64"/>
      <c r="BA265" s="64"/>
      <c r="BB265" s="64"/>
      <c r="BC265" s="64"/>
      <c r="BD265" s="64"/>
      <c r="BE265" s="64"/>
      <c r="BF265" s="64"/>
      <c r="BG265" s="64"/>
      <c r="BH265" s="64"/>
      <c r="BI265" s="64"/>
      <c r="BJ265" s="64"/>
      <c r="BK265" s="64"/>
      <c r="BL265" s="64"/>
      <c r="BM265" s="64"/>
      <c r="BN265" s="64"/>
      <c r="BO265" s="64"/>
    </row>
    <row r="266" spans="1:67" s="67" customFormat="1" ht="21.75">
      <c r="A266"/>
      <c r="B266"/>
      <c r="C266" s="66"/>
      <c r="D266" s="66"/>
      <c r="E266" s="66"/>
      <c r="F266" s="66"/>
      <c r="G266"/>
      <c r="H266"/>
      <c r="I266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  <c r="AC266" s="64"/>
      <c r="AD266" s="64"/>
      <c r="AE266" s="64"/>
      <c r="AF266" s="64"/>
      <c r="AG266" s="64"/>
      <c r="AH266" s="64"/>
      <c r="AI266" s="64"/>
      <c r="AJ266" s="64"/>
      <c r="AK266" s="64"/>
      <c r="AL266" s="64"/>
      <c r="AM266" s="64"/>
      <c r="AN266" s="64"/>
      <c r="AO266" s="64"/>
      <c r="AP266" s="64"/>
      <c r="AQ266" s="64"/>
      <c r="AR266" s="64"/>
      <c r="AS266" s="64"/>
      <c r="AT266" s="64"/>
      <c r="AU266" s="64"/>
      <c r="AV266" s="64"/>
      <c r="AW266" s="64"/>
      <c r="AX266" s="64"/>
      <c r="AY266" s="64"/>
      <c r="AZ266" s="64"/>
      <c r="BA266" s="64"/>
      <c r="BB266" s="64"/>
      <c r="BC266" s="64"/>
      <c r="BD266" s="64"/>
      <c r="BE266" s="64"/>
      <c r="BF266" s="64"/>
      <c r="BG266" s="64"/>
      <c r="BH266" s="64"/>
      <c r="BI266" s="64"/>
      <c r="BJ266" s="64"/>
      <c r="BK266" s="64"/>
      <c r="BL266" s="64"/>
      <c r="BM266" s="64"/>
      <c r="BN266" s="64"/>
      <c r="BO266" s="64"/>
    </row>
    <row r="267" spans="1:67" s="67" customFormat="1" ht="21.75">
      <c r="A267"/>
      <c r="B267"/>
      <c r="C267" s="66"/>
      <c r="D267" s="66"/>
      <c r="E267" s="66"/>
      <c r="F267" s="66"/>
      <c r="G267"/>
      <c r="H267"/>
      <c r="I267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  <c r="AA267" s="64"/>
      <c r="AB267" s="64"/>
      <c r="AC267" s="64"/>
      <c r="AD267" s="64"/>
      <c r="AE267" s="64"/>
      <c r="AF267" s="64"/>
      <c r="AG267" s="64"/>
      <c r="AH267" s="64"/>
      <c r="AI267" s="64"/>
      <c r="AJ267" s="64"/>
      <c r="AK267" s="64"/>
      <c r="AL267" s="64"/>
      <c r="AM267" s="64"/>
      <c r="AN267" s="64"/>
      <c r="AO267" s="64"/>
      <c r="AP267" s="64"/>
      <c r="AQ267" s="64"/>
      <c r="AR267" s="64"/>
      <c r="AS267" s="64"/>
      <c r="AT267" s="64"/>
      <c r="AU267" s="64"/>
      <c r="AV267" s="64"/>
      <c r="AW267" s="64"/>
      <c r="AX267" s="64"/>
      <c r="AY267" s="64"/>
      <c r="AZ267" s="64"/>
      <c r="BA267" s="64"/>
      <c r="BB267" s="64"/>
      <c r="BC267" s="64"/>
      <c r="BD267" s="64"/>
      <c r="BE267" s="64"/>
      <c r="BF267" s="64"/>
      <c r="BG267" s="64"/>
      <c r="BH267" s="64"/>
      <c r="BI267" s="64"/>
      <c r="BJ267" s="64"/>
      <c r="BK267" s="64"/>
      <c r="BL267" s="64"/>
      <c r="BM267" s="64"/>
      <c r="BN267" s="64"/>
      <c r="BO267" s="64"/>
    </row>
    <row r="268" spans="1:67" s="67" customFormat="1" ht="21.75">
      <c r="A268"/>
      <c r="B268"/>
      <c r="C268" s="66"/>
      <c r="D268" s="66"/>
      <c r="E268" s="66"/>
      <c r="F268" s="66"/>
      <c r="G268"/>
      <c r="H268"/>
      <c r="I268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  <c r="AA268" s="64"/>
      <c r="AB268" s="64"/>
      <c r="AC268" s="64"/>
      <c r="AD268" s="64"/>
      <c r="AE268" s="64"/>
      <c r="AF268" s="64"/>
      <c r="AG268" s="64"/>
      <c r="AH268" s="64"/>
      <c r="AI268" s="64"/>
      <c r="AJ268" s="64"/>
      <c r="AK268" s="64"/>
      <c r="AL268" s="64"/>
      <c r="AM268" s="64"/>
      <c r="AN268" s="64"/>
      <c r="AO268" s="64"/>
      <c r="AP268" s="64"/>
      <c r="AQ268" s="64"/>
      <c r="AR268" s="64"/>
      <c r="AS268" s="64"/>
      <c r="AT268" s="64"/>
      <c r="AU268" s="64"/>
      <c r="AV268" s="64"/>
      <c r="AW268" s="64"/>
      <c r="AX268" s="64"/>
      <c r="AY268" s="64"/>
      <c r="AZ268" s="64"/>
      <c r="BA268" s="64"/>
      <c r="BB268" s="64"/>
      <c r="BC268" s="64"/>
      <c r="BD268" s="64"/>
      <c r="BE268" s="64"/>
      <c r="BF268" s="64"/>
      <c r="BG268" s="64"/>
      <c r="BH268" s="64"/>
      <c r="BI268" s="64"/>
      <c r="BJ268" s="64"/>
      <c r="BK268" s="64"/>
      <c r="BL268" s="64"/>
      <c r="BM268" s="64"/>
      <c r="BN268" s="64"/>
      <c r="BO268" s="64"/>
    </row>
    <row r="269" spans="1:67" s="67" customFormat="1" ht="21.75">
      <c r="A269"/>
      <c r="B269"/>
      <c r="C269" s="66"/>
      <c r="D269" s="66"/>
      <c r="E269" s="66"/>
      <c r="F269" s="66"/>
      <c r="G269"/>
      <c r="H269"/>
      <c r="I269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  <c r="AA269" s="64"/>
      <c r="AB269" s="64"/>
      <c r="AC269" s="64"/>
      <c r="AD269" s="64"/>
      <c r="AE269" s="64"/>
      <c r="AF269" s="64"/>
      <c r="AG269" s="64"/>
      <c r="AH269" s="64"/>
      <c r="AI269" s="64"/>
      <c r="AJ269" s="64"/>
      <c r="AK269" s="64"/>
      <c r="AL269" s="64"/>
      <c r="AM269" s="64"/>
      <c r="AN269" s="64"/>
      <c r="AO269" s="64"/>
      <c r="AP269" s="64"/>
      <c r="AQ269" s="64"/>
      <c r="AR269" s="64"/>
      <c r="AS269" s="64"/>
      <c r="AT269" s="64"/>
      <c r="AU269" s="64"/>
      <c r="AV269" s="64"/>
      <c r="AW269" s="64"/>
      <c r="AX269" s="64"/>
      <c r="AY269" s="64"/>
      <c r="AZ269" s="64"/>
      <c r="BA269" s="64"/>
      <c r="BB269" s="64"/>
      <c r="BC269" s="64"/>
      <c r="BD269" s="64"/>
      <c r="BE269" s="64"/>
      <c r="BF269" s="64"/>
      <c r="BG269" s="64"/>
      <c r="BH269" s="64"/>
      <c r="BI269" s="64"/>
      <c r="BJ269" s="64"/>
      <c r="BK269" s="64"/>
      <c r="BL269" s="64"/>
      <c r="BM269" s="64"/>
      <c r="BN269" s="64"/>
      <c r="BO269" s="64"/>
    </row>
    <row r="270" spans="1:67" s="67" customFormat="1" ht="21.75">
      <c r="A270"/>
      <c r="B270"/>
      <c r="C270" s="66"/>
      <c r="D270" s="66"/>
      <c r="E270" s="66"/>
      <c r="F270" s="66"/>
      <c r="G270"/>
      <c r="H270"/>
      <c r="I270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64"/>
      <c r="AB270" s="64"/>
      <c r="AC270" s="64"/>
      <c r="AD270" s="64"/>
      <c r="AE270" s="64"/>
      <c r="AF270" s="64"/>
      <c r="AG270" s="64"/>
      <c r="AH270" s="64"/>
      <c r="AI270" s="64"/>
      <c r="AJ270" s="64"/>
      <c r="AK270" s="64"/>
      <c r="AL270" s="64"/>
      <c r="AM270" s="64"/>
      <c r="AN270" s="64"/>
      <c r="AO270" s="64"/>
      <c r="AP270" s="64"/>
      <c r="AQ270" s="64"/>
      <c r="AR270" s="64"/>
      <c r="AS270" s="64"/>
      <c r="AT270" s="64"/>
      <c r="AU270" s="64"/>
      <c r="AV270" s="64"/>
      <c r="AW270" s="64"/>
      <c r="AX270" s="64"/>
      <c r="AY270" s="64"/>
      <c r="AZ270" s="64"/>
      <c r="BA270" s="64"/>
      <c r="BB270" s="64"/>
      <c r="BC270" s="64"/>
      <c r="BD270" s="64"/>
      <c r="BE270" s="64"/>
      <c r="BF270" s="64"/>
      <c r="BG270" s="64"/>
      <c r="BH270" s="64"/>
      <c r="BI270" s="64"/>
      <c r="BJ270" s="64"/>
      <c r="BK270" s="64"/>
      <c r="BL270" s="64"/>
      <c r="BM270" s="64"/>
      <c r="BN270" s="64"/>
      <c r="BO270" s="64"/>
    </row>
    <row r="271" spans="1:67" s="67" customFormat="1" ht="21.75">
      <c r="A271"/>
      <c r="B271"/>
      <c r="C271" s="66"/>
      <c r="D271" s="66"/>
      <c r="E271" s="66"/>
      <c r="F271" s="66"/>
      <c r="G271"/>
      <c r="H271"/>
      <c r="I271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  <c r="AA271" s="64"/>
      <c r="AB271" s="64"/>
      <c r="AC271" s="64"/>
      <c r="AD271" s="64"/>
      <c r="AE271" s="64"/>
      <c r="AF271" s="64"/>
      <c r="AG271" s="64"/>
      <c r="AH271" s="64"/>
      <c r="AI271" s="64"/>
      <c r="AJ271" s="64"/>
      <c r="AK271" s="64"/>
      <c r="AL271" s="64"/>
      <c r="AM271" s="64"/>
      <c r="AN271" s="64"/>
      <c r="AO271" s="64"/>
      <c r="AP271" s="64"/>
      <c r="AQ271" s="64"/>
      <c r="AR271" s="64"/>
      <c r="AS271" s="64"/>
      <c r="AT271" s="64"/>
      <c r="AU271" s="64"/>
      <c r="AV271" s="64"/>
      <c r="AW271" s="64"/>
      <c r="AX271" s="64"/>
      <c r="AY271" s="64"/>
      <c r="AZ271" s="64"/>
      <c r="BA271" s="64"/>
      <c r="BB271" s="64"/>
      <c r="BC271" s="64"/>
      <c r="BD271" s="64"/>
      <c r="BE271" s="64"/>
      <c r="BF271" s="64"/>
      <c r="BG271" s="64"/>
      <c r="BH271" s="64"/>
      <c r="BI271" s="64"/>
      <c r="BJ271" s="64"/>
      <c r="BK271" s="64"/>
      <c r="BL271" s="64"/>
      <c r="BM271" s="64"/>
      <c r="BN271" s="64"/>
      <c r="BO271" s="64"/>
    </row>
    <row r="272" spans="1:67" s="67" customFormat="1" ht="21.75">
      <c r="A272"/>
      <c r="B272"/>
      <c r="C272" s="66"/>
      <c r="D272" s="66"/>
      <c r="E272" s="66"/>
      <c r="F272" s="66"/>
      <c r="G272"/>
      <c r="H272"/>
      <c r="I272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  <c r="AD272" s="64"/>
      <c r="AE272" s="64"/>
      <c r="AF272" s="64"/>
      <c r="AG272" s="64"/>
      <c r="AH272" s="64"/>
      <c r="AI272" s="64"/>
      <c r="AJ272" s="64"/>
      <c r="AK272" s="64"/>
      <c r="AL272" s="64"/>
      <c r="AM272" s="64"/>
      <c r="AN272" s="64"/>
      <c r="AO272" s="64"/>
      <c r="AP272" s="64"/>
      <c r="AQ272" s="64"/>
      <c r="AR272" s="64"/>
      <c r="AS272" s="64"/>
      <c r="AT272" s="64"/>
      <c r="AU272" s="64"/>
      <c r="AV272" s="64"/>
      <c r="AW272" s="64"/>
      <c r="AX272" s="64"/>
      <c r="AY272" s="64"/>
      <c r="AZ272" s="64"/>
      <c r="BA272" s="64"/>
      <c r="BB272" s="64"/>
      <c r="BC272" s="64"/>
      <c r="BD272" s="64"/>
      <c r="BE272" s="64"/>
      <c r="BF272" s="64"/>
      <c r="BG272" s="64"/>
      <c r="BH272" s="64"/>
      <c r="BI272" s="64"/>
      <c r="BJ272" s="64"/>
      <c r="BK272" s="64"/>
      <c r="BL272" s="64"/>
      <c r="BM272" s="64"/>
      <c r="BN272" s="64"/>
      <c r="BO272" s="64"/>
    </row>
    <row r="273" spans="1:67" s="67" customFormat="1" ht="21.75">
      <c r="A273"/>
      <c r="B273"/>
      <c r="C273" s="66"/>
      <c r="D273" s="66"/>
      <c r="E273" s="66"/>
      <c r="F273" s="66"/>
      <c r="G273"/>
      <c r="H273"/>
      <c r="I273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  <c r="AA273" s="64"/>
      <c r="AB273" s="64"/>
      <c r="AC273" s="64"/>
      <c r="AD273" s="64"/>
      <c r="AE273" s="64"/>
      <c r="AF273" s="64"/>
      <c r="AG273" s="64"/>
      <c r="AH273" s="64"/>
      <c r="AI273" s="64"/>
      <c r="AJ273" s="64"/>
      <c r="AK273" s="64"/>
      <c r="AL273" s="64"/>
      <c r="AM273" s="64"/>
      <c r="AN273" s="64"/>
      <c r="AO273" s="64"/>
      <c r="AP273" s="64"/>
      <c r="AQ273" s="64"/>
      <c r="AR273" s="64"/>
      <c r="AS273" s="64"/>
      <c r="AT273" s="64"/>
      <c r="AU273" s="64"/>
      <c r="AV273" s="64"/>
      <c r="AW273" s="64"/>
      <c r="AX273" s="64"/>
      <c r="AY273" s="64"/>
      <c r="AZ273" s="64"/>
      <c r="BA273" s="64"/>
      <c r="BB273" s="64"/>
      <c r="BC273" s="64"/>
      <c r="BD273" s="64"/>
      <c r="BE273" s="64"/>
      <c r="BF273" s="64"/>
      <c r="BG273" s="64"/>
      <c r="BH273" s="64"/>
      <c r="BI273" s="64"/>
      <c r="BJ273" s="64"/>
      <c r="BK273" s="64"/>
      <c r="BL273" s="64"/>
      <c r="BM273" s="64"/>
      <c r="BN273" s="64"/>
      <c r="BO273" s="64"/>
    </row>
    <row r="274" spans="1:67" s="67" customFormat="1" ht="21.75">
      <c r="A274"/>
      <c r="B274"/>
      <c r="C274" s="66"/>
      <c r="D274" s="66"/>
      <c r="E274" s="66"/>
      <c r="F274" s="66"/>
      <c r="G274"/>
      <c r="H274"/>
      <c r="I27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  <c r="AA274" s="64"/>
      <c r="AB274" s="64"/>
      <c r="AC274" s="64"/>
      <c r="AD274" s="64"/>
      <c r="AE274" s="64"/>
      <c r="AF274" s="64"/>
      <c r="AG274" s="64"/>
      <c r="AH274" s="64"/>
      <c r="AI274" s="64"/>
      <c r="AJ274" s="64"/>
      <c r="AK274" s="64"/>
      <c r="AL274" s="64"/>
      <c r="AM274" s="64"/>
      <c r="AN274" s="64"/>
      <c r="AO274" s="64"/>
      <c r="AP274" s="64"/>
      <c r="AQ274" s="64"/>
      <c r="AR274" s="64"/>
      <c r="AS274" s="64"/>
      <c r="AT274" s="64"/>
      <c r="AU274" s="64"/>
      <c r="AV274" s="64"/>
      <c r="AW274" s="64"/>
      <c r="AX274" s="64"/>
      <c r="AY274" s="64"/>
      <c r="AZ274" s="64"/>
      <c r="BA274" s="64"/>
      <c r="BB274" s="64"/>
      <c r="BC274" s="64"/>
      <c r="BD274" s="64"/>
      <c r="BE274" s="64"/>
      <c r="BF274" s="64"/>
      <c r="BG274" s="64"/>
      <c r="BH274" s="64"/>
      <c r="BI274" s="64"/>
      <c r="BJ274" s="64"/>
      <c r="BK274" s="64"/>
      <c r="BL274" s="64"/>
      <c r="BM274" s="64"/>
      <c r="BN274" s="64"/>
      <c r="BO274" s="64"/>
    </row>
    <row r="280" ht="23.25" customHeight="1"/>
  </sheetData>
  <sheetProtection/>
  <mergeCells count="19">
    <mergeCell ref="A22:C22"/>
    <mergeCell ref="A23:C23"/>
    <mergeCell ref="A24:C24"/>
    <mergeCell ref="A12:B12"/>
    <mergeCell ref="A13:B13"/>
    <mergeCell ref="A14:B14"/>
    <mergeCell ref="A15:B15"/>
    <mergeCell ref="A11:B11"/>
    <mergeCell ref="A7:B8"/>
    <mergeCell ref="C7:D7"/>
    <mergeCell ref="E7:E8"/>
    <mergeCell ref="F7:F8"/>
    <mergeCell ref="A16:B16"/>
    <mergeCell ref="A3:G3"/>
    <mergeCell ref="A4:G4"/>
    <mergeCell ref="A5:G5"/>
    <mergeCell ref="G7:G8"/>
    <mergeCell ref="A9:B9"/>
    <mergeCell ref="A10:B10"/>
  </mergeCells>
  <printOptions/>
  <pageMargins left="0.62" right="0.32" top="0.6" bottom="0.73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8"/>
  <sheetViews>
    <sheetView view="pageBreakPreview" zoomScaleSheetLayoutView="100" zoomScalePageLayoutView="0" workbookViewId="0" topLeftCell="A31">
      <selection activeCell="F47" sqref="F47"/>
    </sheetView>
  </sheetViews>
  <sheetFormatPr defaultColWidth="9.140625" defaultRowHeight="21.75"/>
  <cols>
    <col min="1" max="1" width="2.7109375" style="144" customWidth="1"/>
    <col min="2" max="2" width="52.8515625" style="144" customWidth="1"/>
    <col min="3" max="3" width="11.28125" style="185" customWidth="1"/>
    <col min="4" max="4" width="16.28125" style="143" customWidth="1"/>
    <col min="5" max="5" width="17.00390625" style="143" customWidth="1"/>
    <col min="6" max="6" width="14.421875" style="143" customWidth="1"/>
    <col min="7" max="7" width="16.8515625" style="143" customWidth="1"/>
    <col min="8" max="8" width="9.140625" style="144" customWidth="1"/>
    <col min="9" max="9" width="49.8515625" style="144" customWidth="1"/>
    <col min="10" max="16384" width="9.140625" style="144" customWidth="1"/>
  </cols>
  <sheetData>
    <row r="1" spans="1:6" ht="17.25" customHeight="1">
      <c r="A1" s="351" t="s">
        <v>208</v>
      </c>
      <c r="B1" s="351"/>
      <c r="C1" s="351"/>
      <c r="D1" s="351"/>
      <c r="E1" s="351"/>
      <c r="F1" s="351"/>
    </row>
    <row r="2" spans="1:9" ht="17.25" customHeight="1">
      <c r="A2" s="351" t="s">
        <v>48</v>
      </c>
      <c r="B2" s="351"/>
      <c r="C2" s="351"/>
      <c r="D2" s="351"/>
      <c r="E2" s="351"/>
      <c r="F2" s="351"/>
      <c r="I2" s="144" t="s">
        <v>122</v>
      </c>
    </row>
    <row r="3" spans="1:6" ht="17.25" customHeight="1">
      <c r="A3" s="351" t="s">
        <v>219</v>
      </c>
      <c r="B3" s="351"/>
      <c r="C3" s="351"/>
      <c r="D3" s="351"/>
      <c r="E3" s="351"/>
      <c r="F3" s="351"/>
    </row>
    <row r="4" spans="1:6" s="148" customFormat="1" ht="20.25" customHeight="1">
      <c r="A4" s="352" t="s">
        <v>49</v>
      </c>
      <c r="B4" s="352"/>
      <c r="C4" s="145" t="s">
        <v>36</v>
      </c>
      <c r="D4" s="146" t="s">
        <v>35</v>
      </c>
      <c r="E4" s="146" t="s">
        <v>58</v>
      </c>
      <c r="F4" s="147"/>
    </row>
    <row r="5" spans="1:5" s="152" customFormat="1" ht="16.5" customHeight="1">
      <c r="A5" s="149" t="s">
        <v>50</v>
      </c>
      <c r="B5" s="150"/>
      <c r="C5" s="138">
        <v>411000</v>
      </c>
      <c r="D5" s="151"/>
      <c r="E5" s="151"/>
    </row>
    <row r="6" spans="1:6" s="152" customFormat="1" ht="15.75" customHeight="1">
      <c r="A6" s="153"/>
      <c r="B6" s="154" t="s">
        <v>174</v>
      </c>
      <c r="C6" s="155">
        <v>411001</v>
      </c>
      <c r="D6" s="156">
        <v>70000</v>
      </c>
      <c r="E6" s="156">
        <v>88221.63</v>
      </c>
      <c r="F6" s="157"/>
    </row>
    <row r="7" spans="1:6" s="152" customFormat="1" ht="15.75" customHeight="1">
      <c r="A7" s="153"/>
      <c r="B7" s="154" t="s">
        <v>175</v>
      </c>
      <c r="C7" s="155">
        <v>411002</v>
      </c>
      <c r="D7" s="156">
        <v>160000</v>
      </c>
      <c r="E7" s="156">
        <v>145525.79</v>
      </c>
      <c r="F7" s="157"/>
    </row>
    <row r="8" spans="1:6" s="152" customFormat="1" ht="15.75" customHeight="1">
      <c r="A8" s="158"/>
      <c r="B8" s="159" t="s">
        <v>176</v>
      </c>
      <c r="C8" s="160">
        <v>411003</v>
      </c>
      <c r="D8" s="161">
        <v>4000</v>
      </c>
      <c r="E8" s="156">
        <v>2804</v>
      </c>
      <c r="F8" s="157"/>
    </row>
    <row r="9" spans="1:6" s="164" customFormat="1" ht="17.25" customHeight="1">
      <c r="A9" s="345" t="s">
        <v>44</v>
      </c>
      <c r="B9" s="346"/>
      <c r="C9" s="162"/>
      <c r="D9" s="163">
        <f>SUM(D6:D8)</f>
        <v>234000</v>
      </c>
      <c r="E9" s="163">
        <f>SUM(E6:E8)</f>
        <v>236551.42</v>
      </c>
      <c r="F9" s="157"/>
    </row>
    <row r="10" spans="1:6" s="152" customFormat="1" ht="17.25" customHeight="1">
      <c r="A10" s="165" t="s">
        <v>51</v>
      </c>
      <c r="B10" s="166"/>
      <c r="C10" s="160">
        <v>412000</v>
      </c>
      <c r="D10" s="161" t="s">
        <v>122</v>
      </c>
      <c r="E10" s="156" t="s">
        <v>122</v>
      </c>
      <c r="F10" s="157"/>
    </row>
    <row r="11" spans="1:7" s="152" customFormat="1" ht="17.25" customHeight="1">
      <c r="A11" s="153"/>
      <c r="B11" s="154" t="s">
        <v>177</v>
      </c>
      <c r="C11" s="155">
        <v>412104</v>
      </c>
      <c r="D11" s="156">
        <v>250000</v>
      </c>
      <c r="E11" s="156">
        <v>340630</v>
      </c>
      <c r="F11" s="157"/>
      <c r="G11" s="152" t="s">
        <v>122</v>
      </c>
    </row>
    <row r="12" spans="1:6" s="152" customFormat="1" ht="17.25" customHeight="1">
      <c r="A12" s="158"/>
      <c r="B12" s="159" t="s">
        <v>209</v>
      </c>
      <c r="C12" s="160">
        <v>412128</v>
      </c>
      <c r="D12" s="161">
        <v>500</v>
      </c>
      <c r="E12" s="156">
        <v>930</v>
      </c>
      <c r="F12" s="157"/>
    </row>
    <row r="13" spans="1:8" s="152" customFormat="1" ht="17.25" customHeight="1">
      <c r="A13" s="153"/>
      <c r="B13" s="154" t="s">
        <v>210</v>
      </c>
      <c r="C13" s="155">
        <v>412202</v>
      </c>
      <c r="D13" s="156">
        <v>10000</v>
      </c>
      <c r="E13" s="156">
        <v>12610</v>
      </c>
      <c r="F13" s="157"/>
      <c r="H13" s="167" t="s">
        <v>122</v>
      </c>
    </row>
    <row r="14" spans="1:6" s="152" customFormat="1" ht="17.25" customHeight="1">
      <c r="A14" s="153"/>
      <c r="B14" s="154" t="s">
        <v>211</v>
      </c>
      <c r="C14" s="155">
        <v>412210</v>
      </c>
      <c r="D14" s="156">
        <v>5000</v>
      </c>
      <c r="E14" s="156">
        <v>4863</v>
      </c>
      <c r="F14" s="157"/>
    </row>
    <row r="15" spans="1:6" s="152" customFormat="1" ht="17.25" customHeight="1">
      <c r="A15" s="153"/>
      <c r="B15" s="154" t="s">
        <v>178</v>
      </c>
      <c r="C15" s="155">
        <v>412302</v>
      </c>
      <c r="D15" s="156">
        <v>5000</v>
      </c>
      <c r="E15" s="156">
        <v>5000</v>
      </c>
      <c r="F15" s="157"/>
    </row>
    <row r="16" spans="1:6" s="152" customFormat="1" ht="17.25" customHeight="1">
      <c r="A16" s="153"/>
      <c r="B16" s="154" t="s">
        <v>212</v>
      </c>
      <c r="C16" s="155">
        <v>412303</v>
      </c>
      <c r="D16" s="156">
        <v>10000</v>
      </c>
      <c r="E16" s="156">
        <v>10020</v>
      </c>
      <c r="F16" s="157"/>
    </row>
    <row r="17" spans="1:6" s="152" customFormat="1" ht="17.25" customHeight="1">
      <c r="A17" s="168"/>
      <c r="B17" s="169" t="s">
        <v>179</v>
      </c>
      <c r="C17" s="170">
        <v>412399</v>
      </c>
      <c r="D17" s="171">
        <v>500</v>
      </c>
      <c r="E17" s="156">
        <f>10480-5000</f>
        <v>5480</v>
      </c>
      <c r="F17" s="157"/>
    </row>
    <row r="18" spans="1:6" s="164" customFormat="1" ht="17.25" customHeight="1">
      <c r="A18" s="345" t="s">
        <v>44</v>
      </c>
      <c r="B18" s="346"/>
      <c r="C18" s="162"/>
      <c r="D18" s="163">
        <f>SUM(D11:D17)</f>
        <v>281000</v>
      </c>
      <c r="E18" s="163">
        <f>SUM(E11:E17)</f>
        <v>379533</v>
      </c>
      <c r="F18" s="157"/>
    </row>
    <row r="19" spans="1:6" s="152" customFormat="1" ht="17.25" customHeight="1">
      <c r="A19" s="165" t="s">
        <v>52</v>
      </c>
      <c r="B19" s="166"/>
      <c r="C19" s="160">
        <v>413000</v>
      </c>
      <c r="D19" s="161"/>
      <c r="E19" s="156" t="s">
        <v>122</v>
      </c>
      <c r="F19" s="157"/>
    </row>
    <row r="20" spans="1:6" s="152" customFormat="1" ht="17.25" customHeight="1">
      <c r="A20" s="153"/>
      <c r="B20" s="154" t="s">
        <v>180</v>
      </c>
      <c r="C20" s="155">
        <v>413002</v>
      </c>
      <c r="D20" s="156">
        <v>2000</v>
      </c>
      <c r="E20" s="156">
        <v>2500</v>
      </c>
      <c r="F20" s="157"/>
    </row>
    <row r="21" spans="1:7" s="152" customFormat="1" ht="17.25" customHeight="1">
      <c r="A21" s="153"/>
      <c r="B21" s="154" t="s">
        <v>181</v>
      </c>
      <c r="C21" s="155">
        <v>413003</v>
      </c>
      <c r="D21" s="156">
        <v>150000</v>
      </c>
      <c r="E21" s="156">
        <v>306844.36</v>
      </c>
      <c r="F21" s="157"/>
      <c r="G21" s="152" t="s">
        <v>122</v>
      </c>
    </row>
    <row r="22" spans="1:6" s="152" customFormat="1" ht="17.25" customHeight="1">
      <c r="A22" s="158"/>
      <c r="B22" s="159" t="s">
        <v>192</v>
      </c>
      <c r="C22" s="160">
        <v>413999</v>
      </c>
      <c r="D22" s="161">
        <v>1000</v>
      </c>
      <c r="E22" s="156">
        <v>300</v>
      </c>
      <c r="F22" s="157"/>
    </row>
    <row r="23" spans="1:6" s="152" customFormat="1" ht="16.5" customHeight="1">
      <c r="A23" s="344" t="s">
        <v>44</v>
      </c>
      <c r="B23" s="344"/>
      <c r="C23" s="162"/>
      <c r="D23" s="163">
        <f>SUM(D20:D22)</f>
        <v>153000</v>
      </c>
      <c r="E23" s="163">
        <f>SUM(E20:E22)</f>
        <v>309644.36</v>
      </c>
      <c r="F23" s="157"/>
    </row>
    <row r="24" spans="1:6" s="152" customFormat="1" ht="17.25" customHeight="1">
      <c r="A24" s="165" t="s">
        <v>53</v>
      </c>
      <c r="B24" s="166"/>
      <c r="C24" s="160">
        <v>414000</v>
      </c>
      <c r="D24" s="161" t="s">
        <v>122</v>
      </c>
      <c r="E24" s="156" t="s">
        <v>122</v>
      </c>
      <c r="F24" s="157"/>
    </row>
    <row r="25" spans="1:6" s="152" customFormat="1" ht="17.25" customHeight="1">
      <c r="A25" s="153"/>
      <c r="B25" s="154" t="s">
        <v>182</v>
      </c>
      <c r="C25" s="155">
        <v>414006</v>
      </c>
      <c r="D25" s="156">
        <v>90000</v>
      </c>
      <c r="E25" s="156">
        <v>144387</v>
      </c>
      <c r="F25" s="157"/>
    </row>
    <row r="26" spans="1:7" s="152" customFormat="1" ht="17.25" customHeight="1">
      <c r="A26" s="158"/>
      <c r="B26" s="159" t="s">
        <v>183</v>
      </c>
      <c r="C26" s="160">
        <v>414006</v>
      </c>
      <c r="D26" s="161">
        <v>160000</v>
      </c>
      <c r="E26" s="156">
        <v>163375</v>
      </c>
      <c r="F26" s="157"/>
      <c r="G26" s="152" t="s">
        <v>122</v>
      </c>
    </row>
    <row r="27" spans="1:6" s="164" customFormat="1" ht="17.25" customHeight="1">
      <c r="A27" s="345" t="s">
        <v>44</v>
      </c>
      <c r="B27" s="346"/>
      <c r="C27" s="162"/>
      <c r="D27" s="163">
        <f>SUM(D25:D26)</f>
        <v>250000</v>
      </c>
      <c r="E27" s="163">
        <f>SUM(E24:E26)</f>
        <v>307762</v>
      </c>
      <c r="F27" s="157"/>
    </row>
    <row r="28" spans="1:6" s="152" customFormat="1" ht="17.25" customHeight="1">
      <c r="A28" s="165" t="s">
        <v>54</v>
      </c>
      <c r="B28" s="166"/>
      <c r="C28" s="160">
        <v>415000</v>
      </c>
      <c r="D28" s="161"/>
      <c r="E28" s="156" t="s">
        <v>122</v>
      </c>
      <c r="F28" s="157"/>
    </row>
    <row r="29" spans="1:6" s="152" customFormat="1" ht="17.25" customHeight="1">
      <c r="A29" s="153"/>
      <c r="B29" s="154" t="s">
        <v>184</v>
      </c>
      <c r="C29" s="155">
        <v>415004</v>
      </c>
      <c r="D29" s="156">
        <v>20000</v>
      </c>
      <c r="E29" s="156">
        <v>94400</v>
      </c>
      <c r="F29" s="157"/>
    </row>
    <row r="30" spans="1:6" s="152" customFormat="1" ht="17.25" customHeight="1">
      <c r="A30" s="158"/>
      <c r="B30" s="159" t="s">
        <v>185</v>
      </c>
      <c r="C30" s="160">
        <v>415999</v>
      </c>
      <c r="D30" s="161">
        <v>100000</v>
      </c>
      <c r="E30" s="156">
        <v>311970.3</v>
      </c>
      <c r="F30" s="157"/>
    </row>
    <row r="31" spans="1:6" s="164" customFormat="1" ht="17.25" customHeight="1">
      <c r="A31" s="345" t="s">
        <v>44</v>
      </c>
      <c r="B31" s="346"/>
      <c r="C31" s="162"/>
      <c r="D31" s="163">
        <f>SUM(D29:D30)</f>
        <v>120000</v>
      </c>
      <c r="E31" s="163">
        <f>SUM(E29:E30)</f>
        <v>406370.3</v>
      </c>
      <c r="F31" s="157"/>
    </row>
    <row r="32" spans="1:6" s="152" customFormat="1" ht="17.25" customHeight="1">
      <c r="A32" s="165" t="s">
        <v>55</v>
      </c>
      <c r="B32" s="166"/>
      <c r="C32" s="160">
        <v>420000</v>
      </c>
      <c r="D32" s="161"/>
      <c r="E32" s="156" t="s">
        <v>122</v>
      </c>
      <c r="F32" s="157"/>
    </row>
    <row r="33" spans="1:7" s="152" customFormat="1" ht="17.25" customHeight="1">
      <c r="A33" s="153"/>
      <c r="B33" s="154" t="s">
        <v>186</v>
      </c>
      <c r="C33" s="155">
        <v>421002</v>
      </c>
      <c r="D33" s="156">
        <v>6500000</v>
      </c>
      <c r="E33" s="156">
        <v>7730481.48</v>
      </c>
      <c r="F33" s="157"/>
      <c r="G33" s="184" t="s">
        <v>122</v>
      </c>
    </row>
    <row r="34" spans="1:7" s="152" customFormat="1" ht="17.25" customHeight="1">
      <c r="A34" s="153"/>
      <c r="B34" s="154" t="s">
        <v>187</v>
      </c>
      <c r="C34" s="155">
        <v>421004</v>
      </c>
      <c r="D34" s="156">
        <v>2500000</v>
      </c>
      <c r="E34" s="156">
        <v>3501466.27</v>
      </c>
      <c r="F34" s="157"/>
      <c r="G34" s="184" t="s">
        <v>122</v>
      </c>
    </row>
    <row r="35" spans="1:6" s="152" customFormat="1" ht="17.25" customHeight="1">
      <c r="A35" s="153"/>
      <c r="B35" s="154" t="s">
        <v>188</v>
      </c>
      <c r="C35" s="155">
        <v>421005</v>
      </c>
      <c r="D35" s="156">
        <v>10000</v>
      </c>
      <c r="E35" s="156">
        <v>38371.72</v>
      </c>
      <c r="F35" s="157"/>
    </row>
    <row r="36" spans="1:6" s="152" customFormat="1" ht="17.25" customHeight="1">
      <c r="A36" s="153"/>
      <c r="B36" s="154" t="s">
        <v>189</v>
      </c>
      <c r="C36" s="155">
        <v>421006</v>
      </c>
      <c r="D36" s="156">
        <v>1200000</v>
      </c>
      <c r="E36" s="156">
        <v>1642135.92</v>
      </c>
      <c r="F36" s="157"/>
    </row>
    <row r="37" spans="1:6" s="152" customFormat="1" ht="17.25" customHeight="1">
      <c r="A37" s="153"/>
      <c r="B37" s="154" t="s">
        <v>190</v>
      </c>
      <c r="C37" s="155">
        <v>421007</v>
      </c>
      <c r="D37" s="156">
        <v>3000000</v>
      </c>
      <c r="E37" s="156">
        <v>2233630.33</v>
      </c>
      <c r="F37" s="157"/>
    </row>
    <row r="38" spans="1:6" s="152" customFormat="1" ht="17.25" customHeight="1">
      <c r="A38" s="158"/>
      <c r="B38" s="159" t="s">
        <v>213</v>
      </c>
      <c r="C38" s="160">
        <v>421008</v>
      </c>
      <c r="D38" s="161">
        <v>100</v>
      </c>
      <c r="E38" s="156">
        <v>80</v>
      </c>
      <c r="F38" s="157"/>
    </row>
    <row r="39" spans="1:6" s="152" customFormat="1" ht="17.25" customHeight="1">
      <c r="A39" s="153"/>
      <c r="B39" s="154" t="s">
        <v>214</v>
      </c>
      <c r="C39" s="155">
        <v>421012</v>
      </c>
      <c r="D39" s="156">
        <v>40000</v>
      </c>
      <c r="E39" s="156">
        <v>55230.72</v>
      </c>
      <c r="F39" s="157"/>
    </row>
    <row r="40" spans="1:6" s="152" customFormat="1" ht="17.25" customHeight="1">
      <c r="A40" s="153"/>
      <c r="B40" s="154" t="s">
        <v>215</v>
      </c>
      <c r="C40" s="155">
        <v>421013</v>
      </c>
      <c r="D40" s="156">
        <v>50000</v>
      </c>
      <c r="E40" s="156">
        <v>129205.98</v>
      </c>
      <c r="F40" s="157"/>
    </row>
    <row r="41" spans="1:6" s="152" customFormat="1" ht="17.25" customHeight="1">
      <c r="A41" s="153"/>
      <c r="B41" s="154" t="s">
        <v>216</v>
      </c>
      <c r="C41" s="155">
        <v>421015</v>
      </c>
      <c r="D41" s="156">
        <v>550900</v>
      </c>
      <c r="E41" s="156">
        <v>1099568</v>
      </c>
      <c r="F41" s="157"/>
    </row>
    <row r="42" spans="1:6" s="152" customFormat="1" ht="17.25" customHeight="1">
      <c r="A42" s="158"/>
      <c r="B42" s="159" t="s">
        <v>217</v>
      </c>
      <c r="C42" s="160">
        <v>421001</v>
      </c>
      <c r="D42" s="161">
        <v>0</v>
      </c>
      <c r="E42" s="156">
        <v>166660.82</v>
      </c>
      <c r="F42" s="157"/>
    </row>
    <row r="43" spans="1:6" s="164" customFormat="1" ht="17.25" customHeight="1">
      <c r="A43" s="347" t="s">
        <v>44</v>
      </c>
      <c r="B43" s="348"/>
      <c r="C43" s="172"/>
      <c r="D43" s="173">
        <f>SUM(D33:D42)</f>
        <v>13851000</v>
      </c>
      <c r="E43" s="173">
        <f>SUM(E33:E42)</f>
        <v>16596831.240000002</v>
      </c>
      <c r="F43" s="157"/>
    </row>
    <row r="44" spans="1:6" s="152" customFormat="1" ht="13.5" customHeight="1">
      <c r="A44" s="349" t="s">
        <v>56</v>
      </c>
      <c r="B44" s="350"/>
      <c r="C44" s="174">
        <v>430000</v>
      </c>
      <c r="D44" s="175"/>
      <c r="E44" s="156" t="s">
        <v>122</v>
      </c>
      <c r="F44" s="157"/>
    </row>
    <row r="45" spans="1:6" s="152" customFormat="1" ht="15.75" customHeight="1">
      <c r="A45" s="176"/>
      <c r="B45" s="177" t="s">
        <v>191</v>
      </c>
      <c r="C45" s="178">
        <v>431002</v>
      </c>
      <c r="D45" s="179">
        <v>12500000</v>
      </c>
      <c r="E45" s="179">
        <v>13291800</v>
      </c>
      <c r="F45" s="157"/>
    </row>
    <row r="46" spans="1:8" s="152" customFormat="1" ht="15.75" customHeight="1">
      <c r="A46" s="180"/>
      <c r="B46" s="181" t="s">
        <v>218</v>
      </c>
      <c r="C46" s="174">
        <v>440000</v>
      </c>
      <c r="D46" s="175">
        <v>111000</v>
      </c>
      <c r="E46" s="179">
        <v>0</v>
      </c>
      <c r="F46" s="157"/>
      <c r="H46" s="152" t="s">
        <v>122</v>
      </c>
    </row>
    <row r="47" spans="1:6" s="164" customFormat="1" ht="16.5" customHeight="1">
      <c r="A47" s="347" t="s">
        <v>44</v>
      </c>
      <c r="B47" s="348"/>
      <c r="C47" s="172"/>
      <c r="D47" s="173">
        <f>SUM(D45:D46)</f>
        <v>12611000</v>
      </c>
      <c r="E47" s="173">
        <f>SUM(E45:E46)</f>
        <v>13291800</v>
      </c>
      <c r="F47" s="157"/>
    </row>
    <row r="48" spans="1:6" s="164" customFormat="1" ht="16.5" customHeight="1">
      <c r="A48" s="182"/>
      <c r="B48" s="342" t="s">
        <v>193</v>
      </c>
      <c r="C48" s="343"/>
      <c r="D48" s="183">
        <f>SUM(D9,D18,D23,D27,D31,D43,D47)</f>
        <v>27500000</v>
      </c>
      <c r="E48" s="183">
        <f>SUM(E9,E18,E23,E27,E31,E43,E47)</f>
        <v>31528492.32</v>
      </c>
      <c r="F48" s="157"/>
    </row>
  </sheetData>
  <sheetProtection/>
  <mergeCells count="13">
    <mergeCell ref="A1:F1"/>
    <mergeCell ref="A2:F2"/>
    <mergeCell ref="A3:F3"/>
    <mergeCell ref="A4:B4"/>
    <mergeCell ref="A9:B9"/>
    <mergeCell ref="A18:B18"/>
    <mergeCell ref="B48:C48"/>
    <mergeCell ref="A23:B23"/>
    <mergeCell ref="A27:B27"/>
    <mergeCell ref="A31:B31"/>
    <mergeCell ref="A43:B43"/>
    <mergeCell ref="A44:B44"/>
    <mergeCell ref="A47:B47"/>
  </mergeCells>
  <printOptions/>
  <pageMargins left="0.35" right="0.24" top="0.18" bottom="0.16" header="0.5" footer="0.16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arena</dc:creator>
  <cp:keywords/>
  <dc:description/>
  <cp:lastModifiedBy>KKD Windows 7 V.3</cp:lastModifiedBy>
  <cp:lastPrinted>2014-12-15T05:39:12Z</cp:lastPrinted>
  <dcterms:created xsi:type="dcterms:W3CDTF">2004-03-04T08:30:12Z</dcterms:created>
  <dcterms:modified xsi:type="dcterms:W3CDTF">2014-12-15T06:39:46Z</dcterms:modified>
  <cp:category/>
  <cp:version/>
  <cp:contentType/>
  <cp:contentStatus/>
</cp:coreProperties>
</file>