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521" windowWidth="9600" windowHeight="7665" firstSheet="2" activeTab="7"/>
  </bookViews>
  <sheets>
    <sheet name="งบเงินสะสม56" sheetId="1" r:id="rId1"/>
    <sheet name="งบแสดงฐานะการเงิน" sheetId="2" r:id="rId2"/>
    <sheet name="งบทรัพย์สิน56" sheetId="3" r:id="rId3"/>
    <sheet name="งบทดลองหลังปิดบัญชี" sheetId="4" r:id="rId4"/>
    <sheet name="หมายเหตุประกอบงบปี" sheetId="5" r:id="rId5"/>
    <sheet name="รับจ่าย56" sheetId="6" r:id="rId6"/>
    <sheet name="ค้างจ่าย" sheetId="7" r:id="rId7"/>
    <sheet name="รับจริง56" sheetId="8" r:id="rId8"/>
  </sheets>
  <definedNames>
    <definedName name="_xlnm.Print_Area" localSheetId="0">'งบเงินสะสม56'!$A$1:$J$32</definedName>
    <definedName name="_xlnm.Print_Area" localSheetId="7">'รับจริง56'!$A$1:$E$47</definedName>
    <definedName name="_xlnm.Print_Area" localSheetId="4">'หมายเหตุประกอบงบปี'!$A$1:$J$35</definedName>
  </definedNames>
  <calcPr fullCalcOnLoad="1"/>
</workbook>
</file>

<file path=xl/sharedStrings.xml><?xml version="1.0" encoding="utf-8"?>
<sst xmlns="http://schemas.openxmlformats.org/spreadsheetml/2006/main" count="417" uniqueCount="286">
  <si>
    <t xml:space="preserve"> </t>
  </si>
  <si>
    <t>-</t>
  </si>
  <si>
    <t>รายจ่ายรอจ่าย</t>
  </si>
  <si>
    <t xml:space="preserve">          (นางสุรางค์รัตน์  หงษ์ไทย)</t>
  </si>
  <si>
    <t xml:space="preserve">  - รายได้ค้างรับ (ลูกหนี้ภาษี)</t>
  </si>
  <si>
    <t>ณ วันที่  30  กันยายน  2556</t>
  </si>
  <si>
    <t>เงินสะสมยกมาเมื่อวันที่  1  ตุลาคม  2555</t>
  </si>
  <si>
    <t>ณ วันที่  30 กันยายน 2556</t>
  </si>
  <si>
    <t>เงินฝากธนาคาร ธกส. - ออมทรัพย์ อบต.</t>
  </si>
  <si>
    <t>เงินฝากธนาคาร ธกส. - ออมทรัพย์ บช.2</t>
  </si>
  <si>
    <t>เงินฝากธนาคารกรุงไทย  - ออมทรัพย์ อบต.</t>
  </si>
  <si>
    <t>เงินฝากธนาคารออมสิน  - ประจำ</t>
  </si>
  <si>
    <t>เงินฝากธนาคารกรุงไทย  - ประจำ</t>
  </si>
  <si>
    <r>
      <t>เงินฝากธนาคารกรุงไทย -</t>
    </r>
    <r>
      <rPr>
        <sz val="14"/>
        <rFont val="TH Niramit AS"/>
        <family val="0"/>
      </rPr>
      <t>กระแสรายวัน</t>
    </r>
    <r>
      <rPr>
        <sz val="16"/>
        <rFont val="TH Niramit AS"/>
        <family val="0"/>
      </rPr>
      <t xml:space="preserve"> </t>
    </r>
    <r>
      <rPr>
        <sz val="14"/>
        <rFont val="TH Niramit AS"/>
        <family val="0"/>
      </rPr>
      <t>เพื่อการรับเงิน</t>
    </r>
  </si>
  <si>
    <t>ลูกหนี้-เงินยืมเงินงบประมาณ</t>
  </si>
  <si>
    <t>110605</t>
  </si>
  <si>
    <t>ฎีกาค้างจ่าย</t>
  </si>
  <si>
    <t>210403</t>
  </si>
  <si>
    <t>รายจ่ายผัดส่งใบสำคัญ</t>
  </si>
  <si>
    <t>210200</t>
  </si>
  <si>
    <t>เงินรับฝาก (หมายเหตุ 1)</t>
  </si>
  <si>
    <t>2.  เงินมัดจำประกันสัญญา</t>
  </si>
  <si>
    <t>3.  ค่าใช้จ่ายในการจัดเก็บภาษีบำรุงท้องที่  5%</t>
  </si>
  <si>
    <t>4.  ส่วนลดในการจัดเก็บภาษีบำรุงท้องที่  6%</t>
  </si>
  <si>
    <t>5.  เงินโครงการเศรษฐกิจชุมชน</t>
  </si>
  <si>
    <t>1.  ภาษีหัก ณ ที่จ่าย</t>
  </si>
  <si>
    <t>1. ลูกหนี้-ภาษีบำรุงท้องที่ (ตาม แบบ กค.2)</t>
  </si>
  <si>
    <t>2. ลูกหนี้-ภาษีป้าย</t>
  </si>
  <si>
    <t>3. ลูกหนี้-ภาษีโรงเรือนและที่ดิน</t>
  </si>
  <si>
    <r>
      <t>หมายเหตุ  2</t>
    </r>
    <r>
      <rPr>
        <b/>
        <sz val="16"/>
        <rFont val="TH Niramit AS"/>
        <family val="0"/>
      </rPr>
      <t xml:space="preserve">   ทุนสำรองเงินสะสม </t>
    </r>
  </si>
  <si>
    <r>
      <t>หมายเหตุ 3</t>
    </r>
    <r>
      <rPr>
        <b/>
        <sz val="16"/>
        <rFont val="TH Niramit AS"/>
        <family val="0"/>
      </rPr>
      <t xml:space="preserve">  รายได้ค้างรับ ประกอบด้วย</t>
    </r>
  </si>
  <si>
    <t>รายได้ค้างรับ (หมายเหตุ 3)</t>
  </si>
  <si>
    <r>
      <t>บวก</t>
    </r>
    <r>
      <rPr>
        <sz val="16"/>
        <rFont val="TH Niramit AS"/>
        <family val="0"/>
      </rPr>
      <t xml:space="preserve"> ทุนสำรองเงินสะสมยกมา ปี 55</t>
    </r>
  </si>
  <si>
    <t>เงินทุนสำรองเงินสะสม (หมายเหตุ 2)</t>
  </si>
  <si>
    <t>+</t>
  </si>
  <si>
    <t>สูง</t>
  </si>
  <si>
    <t xml:space="preserve"> -</t>
  </si>
  <si>
    <t>ต่ำ</t>
  </si>
  <si>
    <t>ค่าธรรมเนียม ค่าปรับ และใบอนุญาต</t>
  </si>
  <si>
    <t>รายได้เบ็ตเตล็ด</t>
  </si>
  <si>
    <t>เงินอุดหนุนทั่วไป</t>
  </si>
  <si>
    <t>ประมาณการรายจ่าย</t>
  </si>
  <si>
    <t>รายจ่าย</t>
  </si>
  <si>
    <t>รายรับ       สูงกว่า/(ต่ำกว่า)   รายจ่าย</t>
  </si>
  <si>
    <t>/รายจ่าย…</t>
  </si>
  <si>
    <t>-2-</t>
  </si>
  <si>
    <t xml:space="preserve">     ทุนสำรองเงินสะสม  25%</t>
  </si>
  <si>
    <t xml:space="preserve">      ทุนสำรองเงินสะสมทั้งสิ้น</t>
  </si>
  <si>
    <t>ฉ</t>
  </si>
  <si>
    <t xml:space="preserve">  เงินฝากธนาคาร ธกส. - ออมทรัพย์ บช.1   </t>
  </si>
  <si>
    <t xml:space="preserve">  เงินฝากธนาคาร ธกส. - ออมทรัพย์ บช.2   </t>
  </si>
  <si>
    <t xml:space="preserve">  เงินฝากธนาคาร กรุงไทย - ออมทรัพย์       </t>
  </si>
  <si>
    <t xml:space="preserve">  เงินฝากธนาคาร กรุงไทย - ประจำ            </t>
  </si>
  <si>
    <t xml:space="preserve">  เงินฝากธนาคารกรุงไทย -กระแสรายวัน    </t>
  </si>
  <si>
    <t xml:space="preserve">  - ปิดบัญชีรายจ่ายรอจ่าย</t>
  </si>
  <si>
    <t>หมวดเงินสะสม</t>
  </si>
  <si>
    <r>
      <t>รวม</t>
    </r>
    <r>
      <rPr>
        <b/>
        <sz val="16"/>
        <rFont val="TH Niramit AS"/>
        <family val="0"/>
      </rPr>
      <t xml:space="preserve">  รายรับทั้งสิ้น</t>
    </r>
  </si>
  <si>
    <t>เงินเดือน(ฝ่ายการเมือง)</t>
  </si>
  <si>
    <t>เงินเดือน(ฝ่ายประจำ)</t>
  </si>
  <si>
    <r>
      <t>รวม</t>
    </r>
    <r>
      <rPr>
        <sz val="16"/>
        <rFont val="TH Niramit AS"/>
        <family val="0"/>
      </rPr>
      <t xml:space="preserve"> รายจ่ายตามประมาณการรายจ่ายทั้งสิ้น</t>
    </r>
  </si>
  <si>
    <t>ปี 55</t>
  </si>
  <si>
    <t>ครุภัณฑ์  เงินอุดหนุน</t>
  </si>
  <si>
    <r>
      <t>บวก</t>
    </r>
    <r>
      <rPr>
        <sz val="16"/>
        <rFont val="TH Niramit AS"/>
        <family val="0"/>
      </rPr>
      <t xml:space="preserve">  - รับจริงสูงกว่าจ่ายจริง</t>
    </r>
  </si>
  <si>
    <r>
      <t>หัก</t>
    </r>
    <r>
      <rPr>
        <sz val="16"/>
        <rFont val="TH Niramit AS"/>
        <family val="0"/>
      </rPr>
      <t xml:space="preserve">   - จ่ายขาดเงินสะสม</t>
    </r>
  </si>
  <si>
    <r>
      <t>หัก</t>
    </r>
    <r>
      <rPr>
        <sz val="16"/>
        <rFont val="TH Niramit AS"/>
        <family val="0"/>
      </rPr>
      <t xml:space="preserve"> รายจ่ายทั้งสิ้น</t>
    </r>
  </si>
  <si>
    <t>เงินรายได้</t>
  </si>
  <si>
    <t>ช</t>
  </si>
  <si>
    <t>เงินอุดหนุทั่วไป - โครงการไทยเข้มแข็ง</t>
  </si>
  <si>
    <t xml:space="preserve"> -ครุภัณฑ์อื่น</t>
  </si>
  <si>
    <t>1 ภาษีโรงเรือนและที่ดิน</t>
  </si>
  <si>
    <t>2 ภาษีบำรุงท้องที่</t>
  </si>
  <si>
    <t>3 ภาษีป้าย</t>
  </si>
  <si>
    <t>1 ค่าธรรมเนียมการเก็บและขนขยะมูลฝอย</t>
  </si>
  <si>
    <t>2 ค่าเปรียบเทียบปรับผู้กระทำผิดกฎหมายจราจรทางบก</t>
  </si>
  <si>
    <t>3 ค่าปรับการผิดสัญญา</t>
  </si>
  <si>
    <t>4 ค่าใบอนุญาตกิจการที่เป็นอันตรายต่อสุขภาพ</t>
  </si>
  <si>
    <t>5 ค่าธรรมเนียมการเก็บและขนอุจจาระและสิ่งปฏิกูล</t>
  </si>
  <si>
    <t>6 ค่าใบอนุญาตรับทำการเก็บ ขน หรือกำจัดสิ่งปฏิกูลหรือมูลฝอย</t>
  </si>
  <si>
    <t>1 ค่าเช่าหรือค่าบริการสถานที่</t>
  </si>
  <si>
    <t>2 ดอกเบี้ยเงินฝากธนาคาร</t>
  </si>
  <si>
    <t>1 รายได้จากการดำเนินกิจการตลาดสด</t>
  </si>
  <si>
    <t>2 รายได้จากการจำหน่ายน้ำประปา</t>
  </si>
  <si>
    <t>1 ค่าขายแบบแปลน</t>
  </si>
  <si>
    <t>2 รายได้เบ็ดเตล็ดอื่นๆ</t>
  </si>
  <si>
    <t>1 ภาษีมูลค่าเพิ่มตาม พรบ. กำหนดแผนและขั้นตอนกระจายอำนาจ</t>
  </si>
  <si>
    <t>2 ภาษีมูลค่าเพิ่ม 1 ใน 9</t>
  </si>
  <si>
    <t>3 ภาษีธุรกิจเฉพาะ</t>
  </si>
  <si>
    <t>4 ภาษีสุรา</t>
  </si>
  <si>
    <t>5 ภาษีสรรพสามิต</t>
  </si>
  <si>
    <t>6 ค่าธรรมเนียมจดทะเบียนสิทธิและนิติกรรมที่ดิน</t>
  </si>
  <si>
    <t>7 ค่าภาคหลวงปิโตรเลียม</t>
  </si>
  <si>
    <t xml:space="preserve">       ณ  30  กันยายน  2556</t>
  </si>
  <si>
    <t>เงินนอก</t>
  </si>
  <si>
    <t>รายละเอียดประกอบงบทดลองหลังปิดบัญชี</t>
  </si>
  <si>
    <t xml:space="preserve">    ค่าตอบแทน - รายจ่ายเกี่ยวเนื่อง</t>
  </si>
  <si>
    <t xml:space="preserve">      กับการปฏิบัติราชการ (ค่าเดินทาง)</t>
  </si>
  <si>
    <t>ข้อบัญญัติ</t>
  </si>
  <si>
    <t>8 ค่าภาคหลวงแร่</t>
  </si>
  <si>
    <t>1 เงินอุดหนุนทั่วไปสำหรับดำเนินการตามอำนาจหน้าที่และภารกิจถ่ายโอนเลือกทำ</t>
  </si>
  <si>
    <t>9 ภาษีการพนัน</t>
  </si>
  <si>
    <t>3 รายได้จากทรัพย์สินอื่น</t>
  </si>
  <si>
    <t>รวมเงินรายรับตามข้อบัญญัติ</t>
  </si>
  <si>
    <t>2 เงินอุดหนุนเฉพาะกิจ - อุดหนุนศูนย์รวมข้อมูลข่าวสารฯ</t>
  </si>
  <si>
    <t>หมวด / ประเภท</t>
  </si>
  <si>
    <t>ไม่ก่อหนี้ผูกพัน</t>
  </si>
  <si>
    <r>
      <t>หมายเหตุ  1</t>
    </r>
    <r>
      <rPr>
        <b/>
        <sz val="16"/>
        <rFont val="TH Niramit AS"/>
        <family val="0"/>
      </rPr>
      <t xml:space="preserve">    เงินรับฝาก</t>
    </r>
  </si>
  <si>
    <t>เงินรับฝากต่าง ๆ  (หมายเหตุ  1 )</t>
  </si>
  <si>
    <t>รายได้ค้างรับ  (หมายเหตุ 3)</t>
  </si>
  <si>
    <t xml:space="preserve">      สำรองเงินทุนสะสมประจำ ปี 55</t>
  </si>
  <si>
    <t xml:space="preserve">  เงินฝากธนาคาร ออมสิน - ประจำ            </t>
  </si>
  <si>
    <t>3.  ลูกหนี้ภาษีป้าย</t>
  </si>
  <si>
    <t>ต่ายทำให้</t>
  </si>
  <si>
    <t xml:space="preserve"> -ครุภัณฑ์สำรวจ</t>
  </si>
  <si>
    <t xml:space="preserve">             ผู้อำนวยการกองคลัง                                                            ปลัด อบต.หนองฉิม                                                        ปลัด อบต. ปฏิบัติหน้าที่ นายก อบต.หนองฉิม</t>
  </si>
  <si>
    <t xml:space="preserve">          (นางสุรางค์รัตน์  หงษ์ไทย)                                                  (นายเชาวลิต   จันทร์พงษ์)                                                                 (นายเชาวลิต   จันทร์พงษ์)  </t>
  </si>
  <si>
    <t xml:space="preserve">         ผู้อำนวยการกองคลัง                   ปลัด อบต.หนองฉิม                  ปลัด อบต.หนองฉิม ปฏิบัติหน้าที่    </t>
  </si>
  <si>
    <t xml:space="preserve">                                                                                                       นายก อบต.หนองฉิม</t>
  </si>
  <si>
    <t xml:space="preserve">   (นางสุรางค์รัตน์  หงษ์ไทย)                      (นายเชาวลิต   จันทร์พงษ์)                  (นายเชาวลิต   จันทร์พงษ์)   </t>
  </si>
  <si>
    <t xml:space="preserve">      ผู้อำนวยการกองคลัง                              ปลัด อบต.หนองฉิม               ปลัดอบต. ปฏิบัติหน้าที่ นายกอบต.</t>
  </si>
  <si>
    <t>7. ค่าธรรมเนียมจดทะเบียนพาณิชย์</t>
  </si>
  <si>
    <t>8. ค่าใบอนุญาตอื่นๆ</t>
  </si>
  <si>
    <t>ประมาณการรายรับประจำปีเปรียบเทียบกับรายรับจริง ประจำเดือน ตุลาคม 2555 - กันยายน 2556</t>
  </si>
  <si>
    <r>
      <t>บวก</t>
    </r>
    <r>
      <rPr>
        <sz val="14"/>
        <rFont val="TH Niramit AS"/>
        <family val="0"/>
      </rPr>
      <t xml:space="preserve">  รับจริงสูงกว่าจ่ายจริง</t>
    </r>
  </si>
  <si>
    <r>
      <t>หัก</t>
    </r>
    <r>
      <rPr>
        <sz val="14"/>
        <rFont val="TH Niramit AS"/>
        <family val="0"/>
      </rPr>
      <t xml:space="preserve"> จ่ายขาดเงินสะสม</t>
    </r>
  </si>
  <si>
    <t>งบรายรับ - รายจ่ายตามงบประมาณประจำปี  2556</t>
  </si>
  <si>
    <t>ตั้งแต่วันที่  1  ตุลาคม  2555  -  30  กันยายน  2556</t>
  </si>
  <si>
    <t xml:space="preserve">   (นางสุรางค์รัตน์  หงษ์ไทย)                  (นายเชาวลิต   จันทร์พงษ์)                (นายเชาวลิต   จันทร์พงษ์)   </t>
  </si>
  <si>
    <t xml:space="preserve">      ผู้อำนวยการกองคลัง                          ปลัด อบต.หนองฉิม              ปลัดอบต. ปฏิบัติหน้าที่ นายกอบต.</t>
  </si>
  <si>
    <t>ณ วันที่   30  กันยายน  2556</t>
  </si>
  <si>
    <t>เงินคงเหลือ ณ  30  กันยายน  2556</t>
  </si>
  <si>
    <t>เงินสะสม ณ 1 ตุลาคม 2555</t>
  </si>
  <si>
    <t>เงินอุดหนุนเฉพาะกิจเหลือจ่าย</t>
  </si>
  <si>
    <t>เงินอุดหนุนเฉพาะกิจปี 2555</t>
  </si>
  <si>
    <t>เงินสะสม ณ 30 กันยายน 2556</t>
  </si>
  <si>
    <t>ลูกหนี้เงินยืมเงินงบประมาณ</t>
  </si>
  <si>
    <t xml:space="preserve">        รายได้ค้างรับ (ลูกหนี้ภาษี)</t>
  </si>
  <si>
    <t xml:space="preserve"> -ครุภัณฑ์คอมพิวเตอร์</t>
  </si>
  <si>
    <t xml:space="preserve">                                                                 ผู้ตรวจสอบ</t>
  </si>
  <si>
    <t>110100</t>
  </si>
  <si>
    <t>110201</t>
  </si>
  <si>
    <t>110202</t>
  </si>
  <si>
    <t>110203</t>
  </si>
  <si>
    <t>110300</t>
  </si>
  <si>
    <t>210500</t>
  </si>
  <si>
    <t>230100</t>
  </si>
  <si>
    <t>320000</t>
  </si>
  <si>
    <t>300000</t>
  </si>
  <si>
    <t>องค์การบริหารส่วนตำบลหนองฉิม</t>
  </si>
  <si>
    <t>รายการ</t>
  </si>
  <si>
    <t>รหัสบัญชี</t>
  </si>
  <si>
    <t>เครดิต</t>
  </si>
  <si>
    <t>เงินสด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</si>
  <si>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</si>
  <si>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</si>
  <si>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</si>
  <si>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</si>
  <si>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</si>
  <si>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</si>
  <si>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</si>
  <si>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</si>
  <si>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</si>
  <si>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เงินสะสม</t>
  </si>
  <si>
    <t>เดบิท</t>
  </si>
  <si>
    <t>ประมาณการ</t>
  </si>
  <si>
    <t>รหัส</t>
  </si>
  <si>
    <t>ภาษีอากร</t>
  </si>
  <si>
    <t>รายได้จากทรัพย์สิน</t>
  </si>
  <si>
    <t>รายได้จากสาธารณูปโภคและการพาณิชย์</t>
  </si>
  <si>
    <t>รายได้จากทุน</t>
  </si>
  <si>
    <t>ภาษีจัดสรร</t>
  </si>
  <si>
    <t>เงินอุดหนุนเฉพาะกิจ</t>
  </si>
  <si>
    <t>จำนวนเงิน</t>
  </si>
  <si>
    <t>รวม</t>
  </si>
  <si>
    <t xml:space="preserve"> (บาท)</t>
  </si>
  <si>
    <t>คงเหลือ</t>
  </si>
  <si>
    <t>หมายเหตุประกอบงบการเงิน</t>
  </si>
  <si>
    <t>หมวด/ประเภท/รายการ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</si>
  <si>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</si>
  <si>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</si>
  <si>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</si>
  <si>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</si>
  <si>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</si>
  <si>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หมวดเงินจัดสรร</t>
  </si>
  <si>
    <t>หมวดเงินอุดหนุน</t>
  </si>
  <si>
    <t>องค์การบริหารส่วนตำบลหนองฉิม  อำเภอเนินสง่า  จังหวัดชัยภูมิ</t>
  </si>
  <si>
    <t>รายรับจริง</t>
  </si>
  <si>
    <t>รายรับตามประมาณการ</t>
  </si>
  <si>
    <t>รายรับ</t>
  </si>
  <si>
    <t>รายจ่ายจริง</t>
  </si>
  <si>
    <t>รายจ่ายตามประมาณการ</t>
  </si>
  <si>
    <t>อำเภอเนินสง่า  จังหวัดชัยภูมิ</t>
  </si>
  <si>
    <t>งบเงินสะสม</t>
  </si>
  <si>
    <t>1.  ลูกหนี้ภาษีบำรุงท้องที่</t>
  </si>
  <si>
    <t>ผู้จัดทำ</t>
  </si>
  <si>
    <t>งบแสดงฐานะการเงิน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</si>
  <si>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</si>
  <si>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</si>
  <si>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</si>
  <si>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</si>
  <si>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เงินสดในมือ</t>
  </si>
  <si>
    <t>สำรองเงินทุนเงินสะสม</t>
  </si>
  <si>
    <t>องค์การบริหารส่วนตำบลหนองฉิม อำเภอเนินสง่า จังหวัดชัยภูมิ</t>
  </si>
  <si>
    <t>งบทรัพย์สิน</t>
  </si>
  <si>
    <t>ประเภททรัพย์สิน</t>
  </si>
  <si>
    <t>ยกมาจาก</t>
  </si>
  <si>
    <t>รับเพิ่ม</t>
  </si>
  <si>
    <t>จำหน่วย</t>
  </si>
  <si>
    <t>ยกไป</t>
  </si>
  <si>
    <t>ทรัพย์สินเกิดจาก</t>
  </si>
  <si>
    <t>จำนวน</t>
  </si>
  <si>
    <t>งวดก่อน</t>
  </si>
  <si>
    <t>งวดนี้</t>
  </si>
  <si>
    <t>งวดหน้า</t>
  </si>
  <si>
    <t>ก</t>
  </si>
  <si>
    <t>อสังหาริมทรัพย์</t>
  </si>
  <si>
    <t>รายได้องค์การบริหารส่วนตำบล</t>
  </si>
  <si>
    <t xml:space="preserve"> -ที่ดิน</t>
  </si>
  <si>
    <t xml:space="preserve"> -อาคาร</t>
  </si>
  <si>
    <t>ข</t>
  </si>
  <si>
    <t>เงินอุดหนุนรัฐบาล</t>
  </si>
  <si>
    <t xml:space="preserve"> -อื่น ๆ (สิ่งก่อสร้าง)</t>
  </si>
  <si>
    <t>สังหาริมทรัพย์</t>
  </si>
  <si>
    <t>ค</t>
  </si>
  <si>
    <t xml:space="preserve"> -ครุภัณฑ์สำนักงาน</t>
  </si>
  <si>
    <t xml:space="preserve"> -ครุภัณฑ์งานบ้านงานครัว</t>
  </si>
  <si>
    <t>ง</t>
  </si>
  <si>
    <t xml:space="preserve">สำรองเงินรายรับ </t>
  </si>
  <si>
    <t xml:space="preserve"> -ครุภัณฑ์โฆษณาเผยแพร่</t>
  </si>
  <si>
    <t xml:space="preserve"> -ครุภัณฑ์การศึกษา</t>
  </si>
  <si>
    <t>จ</t>
  </si>
  <si>
    <t>เงินอุทิศให้</t>
  </si>
  <si>
    <t xml:space="preserve"> -ครุภัณฑ์ไฟฟ้าวิทยุ</t>
  </si>
  <si>
    <t xml:space="preserve"> -ครุภัณฑ์ยานพาหนะและขนส่ง</t>
  </si>
  <si>
    <t xml:space="preserve"> -ครุภัณฑ์การเกษตร</t>
  </si>
  <si>
    <t xml:space="preserve"> -ครุภัณฑ์ส่วนโยธา</t>
  </si>
  <si>
    <t xml:space="preserve"> -ครุภัณฑ์ประปา</t>
  </si>
  <si>
    <t>งบทดลอง (หลังปิดบัญชี)</t>
  </si>
  <si>
    <t>ประมาณการรายรับ</t>
  </si>
  <si>
    <t xml:space="preserve">     จำนวนเงินที่ตกเป็นเงินสะสม</t>
  </si>
  <si>
    <t>หมายเหตุ</t>
  </si>
  <si>
    <t>ผู้ตรวจสอบ</t>
  </si>
  <si>
    <t>(ลงชื่อ)..........................................</t>
  </si>
  <si>
    <t>(ลงชื่อ)............................................</t>
  </si>
  <si>
    <t>เบิกจ่ายแล้ว</t>
  </si>
  <si>
    <t>ก่อหนี้ผูกพัน</t>
  </si>
  <si>
    <t>2.  ลูกหนี้ภาษีโรงเรือนและที่ดิน</t>
  </si>
  <si>
    <t xml:space="preserve"> -ครุภัณฑ์การกีฬา</t>
  </si>
  <si>
    <t xml:space="preserve"> -ครุภัณฑ์วิทยาศาสตร์ฯ</t>
  </si>
  <si>
    <t xml:space="preserve">  - เงินอุดหนุนเฉพาะกิจเหลือจ่าย</t>
  </si>
  <si>
    <t xml:space="preserve">      (นางสุรางค์รัตน์  หงษ์ไทย)             (นายเชาวลิต   จันทร์พงษ์)                  (นายเชาวลิต   จันทร์พงษ์)  </t>
  </si>
  <si>
    <t>5.  เงินสะสมที่สามารถนำไปใช้ได้</t>
  </si>
  <si>
    <t>4.  โครงการจ่ายขาดเงินสะสมรอเบิกจ่าย</t>
  </si>
  <si>
    <t xml:space="preserve"> - เงินทุนสำรองเงินสะสม 25%  ประจำปี 56 </t>
  </si>
  <si>
    <t>เงินสะสม ณ วันที่  30  กันยายน  2556</t>
  </si>
  <si>
    <t>เงินสะสม  ณ วันที่  30  กันยายน  2556  ประกอบด้วย</t>
  </si>
  <si>
    <t xml:space="preserve">  - เงินอุดหนุนเฉพาะกิจ(ตกเบิก ผดด.ปี 2555)</t>
  </si>
  <si>
    <t xml:space="preserve">  - รับคืนรายจ่ายของปี 2555 (ค่าวารสารฯ)</t>
  </si>
  <si>
    <t>รายจ่ายค้างจ่าย</t>
  </si>
  <si>
    <t>บาท</t>
  </si>
  <si>
    <t xml:space="preserve">    เงินรับฝาก - ภาษีหัก ณ ทึ่จ่าย</t>
  </si>
  <si>
    <t xml:space="preserve">     ค่าตอบแทน - ค่าตอบแทนผู้ปฏิบัติ</t>
  </si>
  <si>
    <t xml:space="preserve">       ราชการอันเป็นประโยชน์แก่อปท.</t>
  </si>
  <si>
    <t xml:space="preserve">   ตำแหน่ง นักวิชาการเงินและบัญชี                                                          </t>
  </si>
  <si>
    <t xml:space="preserve">          (นางอรวรรณ  ประทุมวงศ์) </t>
  </si>
  <si>
    <t>ตำแหน่ง   ผู้อำนวยการกองคลัง</t>
  </si>
  <si>
    <t>รายจ่ายก่อหนี้ผูกพัน</t>
  </si>
  <si>
    <t xml:space="preserve">      โครงการก่อสร้างถนน คสล. ม.8</t>
  </si>
  <si>
    <t xml:space="preserve">       ณ  30  กันยายน  2556 (ปีงบประมาณ 2556)</t>
  </si>
  <si>
    <t xml:space="preserve">  1. โครงการก่อสร้างถนนคอนกรีต</t>
  </si>
  <si>
    <t xml:space="preserve">      เสริมเหล็ก หมู่ที่ 8</t>
  </si>
  <si>
    <t>หมวดเงินรับฝาก</t>
  </si>
  <si>
    <t>นอกงปม.</t>
  </si>
  <si>
    <t xml:space="preserve">  1. ภาษีหัก ณ ที่จ่าย</t>
  </si>
  <si>
    <t xml:space="preserve">      กับการปฏิบัติราชการ </t>
  </si>
  <si>
    <t xml:space="preserve">      (ค่าเดินทาง สำนักปลัด  3 คน)</t>
  </si>
  <si>
    <t xml:space="preserve">      (นางสุรางค์รัตน์    หงษ์ไทย)                   (นายเชาวลิต  จันทร์พงษ์)                      (นายเชาวลิต  จันทร์พงษ์)</t>
  </si>
  <si>
    <t xml:space="preserve">          ผู้อำนวยการกองคลัง                          ปลัด อบต. หนองฉิม                         ปลัด อบต. ปฏิบัติหน้าที่</t>
  </si>
  <si>
    <t>รับคืนเงินค่าวรสารปี 2555</t>
  </si>
  <si>
    <t xml:space="preserve">          สุรางค์รัตน์    หงษ์ไทย                        เชาวลิต  จันทร์พงษ์                            เชาวลิต  จันทร์พงษ์</t>
  </si>
  <si>
    <t xml:space="preserve">                                                                                                                   นายก อบต.หนองฉิม</t>
  </si>
  <si>
    <t xml:space="preserve">         สุรางค์รัตน์  หงษ์ไทย                   เชาวลิต   จันทร์พงษ์                         เชาวลิต   จันทร์พงษ์  </t>
  </si>
  <si>
    <t xml:space="preserve">       สุรางค์รัตน์  หงษ์ไทย                            เชาวลิต   จันทร์พงษ์                         เชาวลิต   จันทร์พงษ์   </t>
  </si>
  <si>
    <t xml:space="preserve">             สุรางค์รัตน์  หงษ์ไทย                                                        เชาวลิต   จันทร์พงษ์                                                                        เชาวลิต   จันทร์พงษ์  </t>
  </si>
  <si>
    <t xml:space="preserve">     สุรางค์รัตน์  หงษ์ไทย                         เชาวลิต   จันทร์พงษ์                       เชาวลิต   จันทร์พงษ์   </t>
  </si>
  <si>
    <t xml:space="preserve">             อรวรรณ  ประทุมวงศ์ </t>
  </si>
  <si>
    <t xml:space="preserve">             สุรางค์รัตน์  หงษ์ไทย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</si>
</sst>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00"/>
    <numFmt numFmtId="206" formatCode="#,##0.0"/>
    <numFmt numFmtId="207" formatCode="#,##0.00;[Red]#,##0.00"/>
    <numFmt numFmtId="208" formatCode="#,##0.00;#,##0.00"/>
    <numFmt numFmtId="209" formatCode="_-* #,##0.0_-;\-* #,##0.0_-;_-* &quot;-&quot;??_-;_-@_-"/>
    <numFmt numFmtId="210" formatCode="_-* #,##0.000_-;\-* #,##0.000_-;_-* &quot;-&quot;??_-;_-@_-"/>
    <numFmt numFmtId="211" formatCode="_-* #,##0.0000_-;\-* #,##0.0000_-;_-* &quot;-&quot;??_-;_-@_-"/>
    <numFmt numFmtId="212" formatCode="_*\ #,##0.00_-;* #,##0.00_-;_-* &quot;-&quot;??_-;_-@_-"/>
    <numFmt numFmtId="213" formatCode="_-* #,##0.00_-;\(\-* #,##0.00\)_-;_-* &quot;-&quot;??_-;_-@_-"/>
    <numFmt numFmtId="214" formatCode="_-* #,##0.00_-;\(* #,##0.00\)_-;_-* &quot;-&quot;??_-;_-@_-"/>
    <numFmt numFmtId="215" formatCode="_-* #,##0.00_-;\(#,##0.00\)_-;_-* &quot;-&quot;??_-;_-@_-"/>
    <numFmt numFmtId="216" formatCode="_-* #,##0.00_-;* #,##0.00_-;_-* &quot;-&quot;??_-;_-@_-"/>
    <numFmt numFmtId="217" formatCode="[$-409]dddd\,\ mmmm\ dd\,\ yyyy"/>
    <numFmt numFmtId="218" formatCode="[$-107041E]d\ mmm\ yy;@"/>
    <numFmt numFmtId="219" formatCode="_-* #,##0"/>
    <numFmt numFmtId="220" formatCode="\-"/>
    <numFmt numFmtId="221" formatCode="_(* #,##0.00_)\-;\-* #,##0.00_-;_-* &quot;-&quot;??_-;_-@_-"/>
    <numFmt numFmtId="222" formatCode="\(_*\ #,##0.00_-\);\-* #,##0.00_-;_-* &quot;-&quot;??_-;_-@_-"/>
    <numFmt numFmtId="223" formatCode="\(_*\ #,##0.00_-;\-* #,##0.00_-;_-* &quot;-&quot;??_-;_-@_-\)"/>
    <numFmt numFmtId="224" formatCode="#,##0;\(#,##0\)"/>
    <numFmt numFmtId="225" formatCode="#,##0.0;\(#,##0.0\)"/>
    <numFmt numFmtId="226" formatCode="#,##0.00;\(#,##0.00\)"/>
    <numFmt numFmtId="227" formatCode="_(* #,##0_);_(* \(#,##0\);_(* &quot;-&quot;??_);_(@_)"/>
    <numFmt numFmtId="228" formatCode="#,##0.00_ ;\-#,##0.00\ "/>
    <numFmt numFmtId="229" formatCode="_-* #,##0_-;\-* #,##0_-;_-* &quot;-&quot;??_-;_-@_-"/>
  </numFmts>
  <fonts count="64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2"/>
    </font>
    <font>
      <sz val="16"/>
      <name val="AngsanaUPC"/>
      <family val="1"/>
    </font>
    <font>
      <sz val="14"/>
      <name val="AngsanaUPC"/>
      <family val="1"/>
    </font>
    <font>
      <sz val="18"/>
      <color indexed="10"/>
      <name val="Cordia New"/>
      <family val="2"/>
    </font>
    <font>
      <sz val="18"/>
      <name val="Cordia New"/>
      <family val="2"/>
    </font>
    <font>
      <sz val="16"/>
      <name val="Angsana New"/>
      <family val="1"/>
    </font>
    <font>
      <b/>
      <sz val="18"/>
      <name val="TH Niramit AS"/>
      <family val="0"/>
    </font>
    <font>
      <b/>
      <sz val="16"/>
      <name val="TH Niramit AS"/>
      <family val="0"/>
    </font>
    <font>
      <b/>
      <u val="single"/>
      <sz val="16"/>
      <name val="TH Niramit AS"/>
      <family val="0"/>
    </font>
    <font>
      <sz val="16"/>
      <name val="TH Niramit AS"/>
      <family val="0"/>
    </font>
    <font>
      <b/>
      <u val="single"/>
      <sz val="18"/>
      <name val="TH Niramit AS"/>
      <family val="0"/>
    </font>
    <font>
      <sz val="16"/>
      <color indexed="10"/>
      <name val="TH Niramit AS"/>
      <family val="0"/>
    </font>
    <font>
      <u val="single"/>
      <sz val="16"/>
      <name val="TH Niramit AS"/>
      <family val="0"/>
    </font>
    <font>
      <u val="singleAccounting"/>
      <sz val="16"/>
      <name val="TH Niramit AS"/>
      <family val="0"/>
    </font>
    <font>
      <b/>
      <sz val="14"/>
      <name val="TH Niramit AS"/>
      <family val="0"/>
    </font>
    <font>
      <sz val="14"/>
      <name val="TH Niramit AS"/>
      <family val="0"/>
    </font>
    <font>
      <sz val="13"/>
      <name val="TH Niramit AS"/>
      <family val="0"/>
    </font>
    <font>
      <u val="single"/>
      <sz val="14"/>
      <name val="TH Niramit AS"/>
      <family val="0"/>
    </font>
    <font>
      <sz val="14"/>
      <color indexed="10"/>
      <name val="TH Niramit AS"/>
      <family val="0"/>
    </font>
    <font>
      <sz val="11"/>
      <name val="TH Niramit AS"/>
      <family val="0"/>
    </font>
    <font>
      <sz val="12"/>
      <name val="TH Niramit AS"/>
      <family val="0"/>
    </font>
    <font>
      <b/>
      <sz val="11"/>
      <name val="TH Niramit AS"/>
      <family val="0"/>
    </font>
    <font>
      <sz val="12"/>
      <name val="Cordia New"/>
      <family val="2"/>
    </font>
    <font>
      <sz val="10"/>
      <name val="Arial"/>
      <family val="2"/>
    </font>
    <font>
      <sz val="14"/>
      <color indexed="10"/>
      <name val="AngsanaUPC"/>
      <family val="1"/>
    </font>
    <font>
      <sz val="13"/>
      <name val="Cordia New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Niramit A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1" fillId="0" borderId="0" xfId="0" applyFont="1" applyAlignment="1">
      <alignment/>
    </xf>
    <xf numFmtId="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0" borderId="13" xfId="0" applyFont="1" applyBorder="1" applyAlignment="1">
      <alignment vertic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4" xfId="36" applyFont="1" applyBorder="1" applyAlignment="1">
      <alignment/>
    </xf>
    <xf numFmtId="0" fontId="11" fillId="0" borderId="16" xfId="0" applyFont="1" applyBorder="1" applyAlignment="1">
      <alignment vertical="center"/>
    </xf>
    <xf numFmtId="43" fontId="11" fillId="0" borderId="16" xfId="36" applyFont="1" applyBorder="1" applyAlignment="1">
      <alignment vertical="center"/>
    </xf>
    <xf numFmtId="43" fontId="11" fillId="0" borderId="17" xfId="36" applyFont="1" applyBorder="1" applyAlignment="1">
      <alignment vertical="center"/>
    </xf>
    <xf numFmtId="0" fontId="11" fillId="0" borderId="16" xfId="0" applyFont="1" applyBorder="1" applyAlignment="1">
      <alignment horizontal="center"/>
    </xf>
    <xf numFmtId="194" fontId="11" fillId="0" borderId="16" xfId="36" applyNumberFormat="1" applyFont="1" applyBorder="1" applyAlignment="1">
      <alignment/>
    </xf>
    <xf numFmtId="0" fontId="11" fillId="0" borderId="18" xfId="0" applyFont="1" applyBorder="1" applyAlignment="1">
      <alignment vertical="center"/>
    </xf>
    <xf numFmtId="43" fontId="11" fillId="0" borderId="18" xfId="36" applyFont="1" applyBorder="1" applyAlignment="1">
      <alignment vertical="center"/>
    </xf>
    <xf numFmtId="43" fontId="11" fillId="0" borderId="19" xfId="36" applyFont="1" applyBorder="1" applyAlignment="1">
      <alignment vertical="center"/>
    </xf>
    <xf numFmtId="0" fontId="11" fillId="0" borderId="18" xfId="0" applyFont="1" applyBorder="1" applyAlignment="1">
      <alignment horizontal="center"/>
    </xf>
    <xf numFmtId="194" fontId="11" fillId="0" borderId="18" xfId="36" applyNumberFormat="1" applyFont="1" applyBorder="1" applyAlignment="1">
      <alignment/>
    </xf>
    <xf numFmtId="0" fontId="10" fillId="34" borderId="20" xfId="0" applyFont="1" applyFill="1" applyBorder="1" applyAlignment="1">
      <alignment vertical="center"/>
    </xf>
    <xf numFmtId="43" fontId="9" fillId="34" borderId="20" xfId="36" applyFont="1" applyFill="1" applyBorder="1" applyAlignment="1">
      <alignment/>
    </xf>
    <xf numFmtId="0" fontId="12" fillId="0" borderId="21" xfId="0" applyFont="1" applyBorder="1" applyAlignment="1">
      <alignment vertical="center"/>
    </xf>
    <xf numFmtId="227" fontId="8" fillId="0" borderId="21" xfId="36" applyNumberFormat="1" applyFont="1" applyBorder="1" applyAlignment="1">
      <alignment/>
    </xf>
    <xf numFmtId="43" fontId="8" fillId="0" borderId="21" xfId="36" applyFont="1" applyBorder="1" applyAlignment="1">
      <alignment/>
    </xf>
    <xf numFmtId="0" fontId="8" fillId="0" borderId="21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227" fontId="8" fillId="0" borderId="0" xfId="36" applyNumberFormat="1" applyFont="1" applyBorder="1" applyAlignment="1">
      <alignment/>
    </xf>
    <xf numFmtId="43" fontId="8" fillId="0" borderId="0" xfId="36" applyFont="1" applyBorder="1" applyAlignment="1">
      <alignment/>
    </xf>
    <xf numFmtId="0" fontId="8" fillId="0" borderId="0" xfId="0" applyFont="1" applyBorder="1" applyAlignment="1">
      <alignment horizontal="center"/>
    </xf>
    <xf numFmtId="43" fontId="11" fillId="0" borderId="0" xfId="36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13" xfId="36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2" xfId="0" applyFont="1" applyBorder="1" applyAlignment="1">
      <alignment vertical="center"/>
    </xf>
    <xf numFmtId="43" fontId="11" fillId="0" borderId="23" xfId="36" applyFont="1" applyBorder="1" applyAlignment="1">
      <alignment vertical="center"/>
    </xf>
    <xf numFmtId="43" fontId="9" fillId="34" borderId="24" xfId="36" applyFont="1" applyFill="1" applyBorder="1" applyAlignment="1">
      <alignment/>
    </xf>
    <xf numFmtId="0" fontId="11" fillId="0" borderId="0" xfId="0" applyFont="1" applyBorder="1" applyAlignment="1">
      <alignment/>
    </xf>
    <xf numFmtId="227" fontId="11" fillId="0" borderId="0" xfId="36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4" borderId="20" xfId="0" applyFont="1" applyFill="1" applyBorder="1" applyAlignment="1">
      <alignment horizontal="center"/>
    </xf>
    <xf numFmtId="0" fontId="10" fillId="34" borderId="11" xfId="0" applyFont="1" applyFill="1" applyBorder="1" applyAlignment="1">
      <alignment vertical="center" shrinkToFit="1"/>
    </xf>
    <xf numFmtId="0" fontId="11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43" fontId="11" fillId="0" borderId="0" xfId="36" applyFont="1" applyAlignment="1">
      <alignment/>
    </xf>
    <xf numFmtId="43" fontId="9" fillId="0" borderId="0" xfId="36" applyNumberFormat="1" applyFont="1" applyAlignment="1">
      <alignment/>
    </xf>
    <xf numFmtId="0" fontId="14" fillId="0" borderId="0" xfId="0" applyFont="1" applyAlignment="1">
      <alignment/>
    </xf>
    <xf numFmtId="43" fontId="11" fillId="0" borderId="0" xfId="36" applyFont="1" applyBorder="1" applyAlignment="1">
      <alignment/>
    </xf>
    <xf numFmtId="0" fontId="11" fillId="0" borderId="0" xfId="0" applyFont="1" applyAlignment="1">
      <alignment horizontal="left" indent="2"/>
    </xf>
    <xf numFmtId="43" fontId="15" fillId="0" borderId="0" xfId="36" applyFont="1" applyBorder="1" applyAlignment="1">
      <alignment/>
    </xf>
    <xf numFmtId="43" fontId="1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215" fontId="11" fillId="0" borderId="25" xfId="0" applyNumberFormat="1" applyFont="1" applyBorder="1" applyAlignment="1">
      <alignment/>
    </xf>
    <xf numFmtId="43" fontId="9" fillId="0" borderId="26" xfId="0" applyNumberFormat="1" applyFont="1" applyBorder="1" applyAlignment="1">
      <alignment/>
    </xf>
    <xf numFmtId="0" fontId="10" fillId="0" borderId="0" xfId="0" applyFont="1" applyAlignment="1">
      <alignment/>
    </xf>
    <xf numFmtId="43" fontId="9" fillId="0" borderId="27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0" fontId="11" fillId="35" borderId="0" xfId="0" applyFont="1" applyFill="1" applyAlignment="1">
      <alignment/>
    </xf>
    <xf numFmtId="0" fontId="9" fillId="0" borderId="0" xfId="0" applyFont="1" applyAlignment="1">
      <alignment horizontal="right"/>
    </xf>
    <xf numFmtId="43" fontId="11" fillId="0" borderId="25" xfId="36" applyFont="1" applyBorder="1" applyAlignment="1">
      <alignment/>
    </xf>
    <xf numFmtId="43" fontId="9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/>
    </xf>
    <xf numFmtId="0" fontId="16" fillId="0" borderId="0" xfId="0" applyFont="1" applyAlignment="1">
      <alignment horizontal="center" shrinkToFit="1"/>
    </xf>
    <xf numFmtId="43" fontId="0" fillId="0" borderId="0" xfId="36" applyFont="1" applyAlignment="1">
      <alignment/>
    </xf>
    <xf numFmtId="0" fontId="0" fillId="0" borderId="11" xfId="0" applyBorder="1" applyAlignment="1">
      <alignment/>
    </xf>
    <xf numFmtId="43" fontId="17" fillId="0" borderId="28" xfId="36" applyFont="1" applyBorder="1" applyAlignment="1">
      <alignment horizontal="center"/>
    </xf>
    <xf numFmtId="229" fontId="17" fillId="0" borderId="11" xfId="36" applyNumberFormat="1" applyFont="1" applyBorder="1" applyAlignment="1">
      <alignment/>
    </xf>
    <xf numFmtId="43" fontId="11" fillId="0" borderId="14" xfId="36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3" fontId="11" fillId="0" borderId="28" xfId="36" applyFont="1" applyBorder="1" applyAlignment="1">
      <alignment horizontal="center"/>
    </xf>
    <xf numFmtId="43" fontId="11" fillId="0" borderId="12" xfId="36" applyFont="1" applyBorder="1" applyAlignment="1">
      <alignment horizontal="center"/>
    </xf>
    <xf numFmtId="43" fontId="11" fillId="0" borderId="11" xfId="36" applyFont="1" applyBorder="1" applyAlignment="1">
      <alignment horizontal="center"/>
    </xf>
    <xf numFmtId="43" fontId="11" fillId="0" borderId="29" xfId="36" applyFont="1" applyBorder="1" applyAlignment="1">
      <alignment horizontal="center"/>
    </xf>
    <xf numFmtId="43" fontId="11" fillId="0" borderId="29" xfId="36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43" fontId="17" fillId="0" borderId="0" xfId="36" applyFont="1" applyAlignment="1">
      <alignment/>
    </xf>
    <xf numFmtId="43" fontId="9" fillId="0" borderId="20" xfId="36" applyFont="1" applyBorder="1" applyAlignment="1">
      <alignment horizontal="center" shrinkToFit="1"/>
    </xf>
    <xf numFmtId="43" fontId="9" fillId="0" borderId="20" xfId="36" applyFont="1" applyBorder="1" applyAlignment="1">
      <alignment shrinkToFit="1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43" fontId="16" fillId="33" borderId="20" xfId="36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43" fontId="16" fillId="33" borderId="20" xfId="36" applyNumberFormat="1" applyFont="1" applyFill="1" applyBorder="1" applyAlignment="1">
      <alignment shrinkToFit="1"/>
    </xf>
    <xf numFmtId="0" fontId="11" fillId="0" borderId="25" xfId="0" applyFont="1" applyBorder="1" applyAlignment="1">
      <alignment/>
    </xf>
    <xf numFmtId="0" fontId="11" fillId="33" borderId="15" xfId="0" applyFont="1" applyFill="1" applyBorder="1" applyAlignment="1">
      <alignment/>
    </xf>
    <xf numFmtId="43" fontId="11" fillId="33" borderId="14" xfId="36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7" fillId="0" borderId="30" xfId="0" applyFont="1" applyBorder="1" applyAlignment="1">
      <alignment/>
    </xf>
    <xf numFmtId="43" fontId="17" fillId="0" borderId="13" xfId="36" applyFont="1" applyBorder="1" applyAlignment="1">
      <alignment/>
    </xf>
    <xf numFmtId="0" fontId="17" fillId="0" borderId="13" xfId="0" applyFont="1" applyBorder="1" applyAlignment="1">
      <alignment/>
    </xf>
    <xf numFmtId="43" fontId="17" fillId="0" borderId="0" xfId="0" applyNumberFormat="1" applyFont="1" applyAlignment="1">
      <alignment/>
    </xf>
    <xf numFmtId="0" fontId="19" fillId="0" borderId="0" xfId="0" applyFont="1" applyAlignment="1">
      <alignment/>
    </xf>
    <xf numFmtId="43" fontId="17" fillId="0" borderId="0" xfId="36" applyFont="1" applyBorder="1" applyAlignment="1">
      <alignment/>
    </xf>
    <xf numFmtId="43" fontId="17" fillId="0" borderId="3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43" fontId="17" fillId="0" borderId="13" xfId="36" applyFont="1" applyBorder="1" applyAlignment="1">
      <alignment horizontal="center" shrinkToFit="1"/>
    </xf>
    <xf numFmtId="0" fontId="17" fillId="0" borderId="13" xfId="0" applyFont="1" applyBorder="1" applyAlignment="1">
      <alignment horizontal="center" shrinkToFit="1"/>
    </xf>
    <xf numFmtId="43" fontId="17" fillId="0" borderId="13" xfId="0" applyNumberFormat="1" applyFont="1" applyBorder="1" applyAlignment="1">
      <alignment horizontal="center" shrinkToFit="1"/>
    </xf>
    <xf numFmtId="43" fontId="17" fillId="0" borderId="22" xfId="36" applyFont="1" applyBorder="1" applyAlignment="1">
      <alignment horizontal="center" shrinkToFit="1"/>
    </xf>
    <xf numFmtId="226" fontId="17" fillId="0" borderId="30" xfId="0" applyNumberFormat="1" applyFont="1" applyBorder="1" applyAlignment="1">
      <alignment horizontal="center" shrinkToFit="1"/>
    </xf>
    <xf numFmtId="43" fontId="17" fillId="0" borderId="11" xfId="36" applyFont="1" applyBorder="1" applyAlignment="1">
      <alignment horizontal="center" shrinkToFit="1"/>
    </xf>
    <xf numFmtId="0" fontId="17" fillId="0" borderId="0" xfId="0" applyFont="1" applyBorder="1" applyAlignment="1">
      <alignment horizontal="center" shrinkToFit="1"/>
    </xf>
    <xf numFmtId="0" fontId="17" fillId="0" borderId="0" xfId="0" applyFont="1" applyAlignment="1">
      <alignment horizontal="center" shrinkToFit="1"/>
    </xf>
    <xf numFmtId="43" fontId="17" fillId="0" borderId="11" xfId="0" applyNumberFormat="1" applyFont="1" applyBorder="1" applyAlignment="1">
      <alignment horizontal="center" shrinkToFit="1"/>
    </xf>
    <xf numFmtId="0" fontId="9" fillId="34" borderId="28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43" fontId="17" fillId="0" borderId="31" xfId="0" applyNumberFormat="1" applyFont="1" applyBorder="1" applyAlignment="1">
      <alignment shrinkToFit="1"/>
    </xf>
    <xf numFmtId="0" fontId="17" fillId="0" borderId="0" xfId="0" applyFont="1" applyAlignment="1">
      <alignment shrinkToFit="1"/>
    </xf>
    <xf numFmtId="0" fontId="16" fillId="34" borderId="14" xfId="0" applyFont="1" applyFill="1" applyBorder="1" applyAlignment="1">
      <alignment horizontal="center"/>
    </xf>
    <xf numFmtId="0" fontId="16" fillId="34" borderId="29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43" fontId="11" fillId="0" borderId="13" xfId="36" applyFont="1" applyBorder="1" applyAlignment="1">
      <alignment shrinkToFit="1"/>
    </xf>
    <xf numFmtId="43" fontId="11" fillId="0" borderId="13" xfId="36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43" fontId="9" fillId="34" borderId="11" xfId="36" applyFont="1" applyFill="1" applyBorder="1" applyAlignment="1">
      <alignment vertical="center"/>
    </xf>
    <xf numFmtId="43" fontId="9" fillId="34" borderId="20" xfId="36" applyFont="1" applyFill="1" applyBorder="1" applyAlignment="1">
      <alignment vertical="center"/>
    </xf>
    <xf numFmtId="0" fontId="9" fillId="34" borderId="20" xfId="0" applyFont="1" applyFill="1" applyBorder="1" applyAlignment="1">
      <alignment horizontal="center" vertical="center"/>
    </xf>
    <xf numFmtId="43" fontId="9" fillId="34" borderId="15" xfId="36" applyFont="1" applyFill="1" applyBorder="1" applyAlignment="1">
      <alignment horizontal="center" shrinkToFit="1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3" fontId="17" fillId="0" borderId="13" xfId="36" applyNumberFormat="1" applyFont="1" applyBorder="1" applyAlignment="1">
      <alignment vertical="center"/>
    </xf>
    <xf numFmtId="43" fontId="17" fillId="0" borderId="0" xfId="36" applyNumberFormat="1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43" fontId="17" fillId="0" borderId="16" xfId="36" applyNumberFormat="1" applyFont="1" applyBorder="1" applyAlignment="1">
      <alignment vertical="center"/>
    </xf>
    <xf numFmtId="43" fontId="17" fillId="0" borderId="17" xfId="36" applyNumberFormat="1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43" fontId="17" fillId="0" borderId="17" xfId="36" applyNumberFormat="1" applyFont="1" applyBorder="1" applyAlignment="1">
      <alignment horizontal="center" vertical="center"/>
    </xf>
    <xf numFmtId="0" fontId="17" fillId="0" borderId="17" xfId="0" applyFont="1" applyBorder="1" applyAlignment="1">
      <alignment vertical="center" shrinkToFit="1"/>
    </xf>
    <xf numFmtId="43" fontId="17" fillId="0" borderId="32" xfId="36" applyNumberFormat="1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43" fontId="17" fillId="0" borderId="22" xfId="36" applyNumberFormat="1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43" fontId="16" fillId="0" borderId="20" xfId="36" applyFont="1" applyBorder="1" applyAlignment="1">
      <alignment shrinkToFi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36" xfId="0" applyFont="1" applyBorder="1" applyAlignment="1">
      <alignment horizontal="left" vertical="center"/>
    </xf>
    <xf numFmtId="49" fontId="11" fillId="0" borderId="37" xfId="0" applyNumberFormat="1" applyFont="1" applyBorder="1" applyAlignment="1">
      <alignment horizontal="center" vertical="center"/>
    </xf>
    <xf numFmtId="43" fontId="11" fillId="0" borderId="14" xfId="36" applyFont="1" applyBorder="1" applyAlignment="1">
      <alignment vertical="center"/>
    </xf>
    <xf numFmtId="43" fontId="11" fillId="0" borderId="38" xfId="36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49" fontId="11" fillId="0" borderId="33" xfId="0" applyNumberFormat="1" applyFont="1" applyBorder="1" applyAlignment="1">
      <alignment horizontal="center" vertical="center"/>
    </xf>
    <xf numFmtId="43" fontId="11" fillId="0" borderId="32" xfId="36" applyFont="1" applyBorder="1" applyAlignment="1">
      <alignment vertical="center"/>
    </xf>
    <xf numFmtId="0" fontId="11" fillId="0" borderId="16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/>
    </xf>
    <xf numFmtId="43" fontId="11" fillId="0" borderId="16" xfId="36" applyFont="1" applyFill="1" applyBorder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43" fontId="11" fillId="0" borderId="39" xfId="36" applyFont="1" applyBorder="1" applyAlignment="1">
      <alignment vertical="center"/>
    </xf>
    <xf numFmtId="0" fontId="11" fillId="0" borderId="40" xfId="0" applyFont="1" applyBorder="1" applyAlignment="1">
      <alignment horizontal="left" vertical="center"/>
    </xf>
    <xf numFmtId="49" fontId="11" fillId="0" borderId="40" xfId="0" applyNumberFormat="1" applyFont="1" applyBorder="1" applyAlignment="1">
      <alignment horizontal="center" vertical="center"/>
    </xf>
    <xf numFmtId="43" fontId="11" fillId="0" borderId="41" xfId="36" applyFont="1" applyBorder="1" applyAlignment="1">
      <alignment vertical="center"/>
    </xf>
    <xf numFmtId="43" fontId="11" fillId="0" borderId="20" xfId="36" applyFont="1" applyBorder="1" applyAlignment="1">
      <alignment vertical="center"/>
    </xf>
    <xf numFmtId="0" fontId="17" fillId="0" borderId="0" xfId="0" applyFont="1" applyAlignment="1">
      <alignment horizontal="center"/>
    </xf>
    <xf numFmtId="226" fontId="17" fillId="0" borderId="13" xfId="36" applyNumberFormat="1" applyFont="1" applyBorder="1" applyAlignment="1">
      <alignment horizontal="right" shrinkToFit="1"/>
    </xf>
    <xf numFmtId="0" fontId="16" fillId="0" borderId="0" xfId="0" applyFont="1" applyBorder="1" applyAlignment="1">
      <alignment horizontal="center" shrinkToFit="1"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43" fontId="22" fillId="33" borderId="20" xfId="0" applyNumberFormat="1" applyFont="1" applyFill="1" applyBorder="1" applyAlignment="1">
      <alignment shrinkToFit="1"/>
    </xf>
    <xf numFmtId="43" fontId="27" fillId="0" borderId="0" xfId="36" applyFont="1" applyAlignment="1">
      <alignment/>
    </xf>
    <xf numFmtId="0" fontId="27" fillId="0" borderId="0" xfId="0" applyFont="1" applyAlignment="1">
      <alignment/>
    </xf>
    <xf numFmtId="43" fontId="28" fillId="0" borderId="0" xfId="36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33" borderId="11" xfId="0" applyFont="1" applyFill="1" applyBorder="1" applyAlignment="1">
      <alignment horizontal="center" vertical="center"/>
    </xf>
    <xf numFmtId="43" fontId="23" fillId="33" borderId="11" xfId="36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43" fontId="21" fillId="0" borderId="14" xfId="36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43" fontId="21" fillId="0" borderId="16" xfId="36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43" fontId="21" fillId="0" borderId="13" xfId="36" applyFont="1" applyBorder="1" applyAlignment="1">
      <alignment vertical="center"/>
    </xf>
    <xf numFmtId="43" fontId="21" fillId="0" borderId="18" xfId="36" applyFont="1" applyBorder="1" applyAlignment="1">
      <alignment vertical="center"/>
    </xf>
    <xf numFmtId="0" fontId="23" fillId="36" borderId="11" xfId="0" applyFont="1" applyFill="1" applyBorder="1" applyAlignment="1">
      <alignment horizontal="center" vertical="center"/>
    </xf>
    <xf numFmtId="43" fontId="23" fillId="36" borderId="11" xfId="36" applyFont="1" applyFill="1" applyBorder="1" applyAlignment="1">
      <alignment vertical="center"/>
    </xf>
    <xf numFmtId="0" fontId="23" fillId="0" borderId="30" xfId="0" applyFont="1" applyBorder="1" applyAlignment="1">
      <alignment vertical="center"/>
    </xf>
    <xf numFmtId="43" fontId="21" fillId="0" borderId="23" xfId="36" applyFont="1" applyBorder="1" applyAlignment="1">
      <alignment vertical="center"/>
    </xf>
    <xf numFmtId="43" fontId="21" fillId="0" borderId="40" xfId="36" applyFont="1" applyBorder="1" applyAlignment="1">
      <alignment vertical="center"/>
    </xf>
    <xf numFmtId="0" fontId="23" fillId="36" borderId="11" xfId="0" applyFont="1" applyFill="1" applyBorder="1" applyAlignment="1">
      <alignment horizontal="center" vertical="center" shrinkToFit="1"/>
    </xf>
    <xf numFmtId="43" fontId="23" fillId="36" borderId="11" xfId="36" applyFont="1" applyFill="1" applyBorder="1" applyAlignment="1">
      <alignment vertical="center" shrinkToFit="1"/>
    </xf>
    <xf numFmtId="0" fontId="21" fillId="0" borderId="13" xfId="0" applyFont="1" applyBorder="1" applyAlignment="1">
      <alignment horizontal="center" vertical="center" shrinkToFit="1"/>
    </xf>
    <xf numFmtId="43" fontId="21" fillId="0" borderId="13" xfId="36" applyFont="1" applyBorder="1" applyAlignment="1">
      <alignment vertical="center" shrinkToFit="1"/>
    </xf>
    <xf numFmtId="0" fontId="21" fillId="0" borderId="33" xfId="0" applyFont="1" applyBorder="1" applyAlignment="1">
      <alignment vertical="center" shrinkToFit="1"/>
    </xf>
    <xf numFmtId="0" fontId="21" fillId="0" borderId="32" xfId="0" applyFont="1" applyBorder="1" applyAlignment="1">
      <alignment vertical="center" shrinkToFit="1"/>
    </xf>
    <xf numFmtId="0" fontId="21" fillId="0" borderId="16" xfId="0" applyFont="1" applyBorder="1" applyAlignment="1">
      <alignment horizontal="center" vertical="center" shrinkToFit="1"/>
    </xf>
    <xf numFmtId="43" fontId="21" fillId="0" borderId="16" xfId="36" applyFont="1" applyBorder="1" applyAlignment="1">
      <alignment vertical="center" shrinkToFit="1"/>
    </xf>
    <xf numFmtId="0" fontId="21" fillId="0" borderId="30" xfId="0" applyFont="1" applyBorder="1" applyAlignment="1">
      <alignment vertical="center" shrinkToFit="1"/>
    </xf>
    <xf numFmtId="0" fontId="21" fillId="0" borderId="22" xfId="0" applyFont="1" applyBorder="1" applyAlignment="1">
      <alignment vertical="center" shrinkToFit="1"/>
    </xf>
    <xf numFmtId="0" fontId="23" fillId="33" borderId="28" xfId="0" applyFont="1" applyFill="1" applyBorder="1" applyAlignment="1">
      <alignment horizontal="center" vertical="center" shrinkToFit="1"/>
    </xf>
    <xf numFmtId="43" fontId="23" fillId="33" borderId="11" xfId="36" applyFont="1" applyFill="1" applyBorder="1" applyAlignment="1">
      <alignment vertical="center" shrinkToFit="1"/>
    </xf>
    <xf numFmtId="0" fontId="11" fillId="0" borderId="28" xfId="0" applyFont="1" applyBorder="1" applyAlignment="1">
      <alignment horizontal="left" shrinkToFit="1"/>
    </xf>
    <xf numFmtId="0" fontId="11" fillId="0" borderId="10" xfId="0" applyFont="1" applyBorder="1" applyAlignment="1">
      <alignment horizontal="left" shrinkToFit="1"/>
    </xf>
    <xf numFmtId="0" fontId="9" fillId="0" borderId="28" xfId="0" applyFont="1" applyBorder="1" applyAlignment="1">
      <alignment horizontal="left" shrinkToFit="1"/>
    </xf>
    <xf numFmtId="43" fontId="11" fillId="0" borderId="10" xfId="36" applyFont="1" applyBorder="1" applyAlignment="1">
      <alignment horizontal="center"/>
    </xf>
    <xf numFmtId="0" fontId="63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25" xfId="0" applyFont="1" applyBorder="1" applyAlignment="1" quotePrefix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 shrinkToFit="1"/>
    </xf>
    <xf numFmtId="0" fontId="18" fillId="0" borderId="22" xfId="0" applyFont="1" applyBorder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16" fillId="0" borderId="22" xfId="0" applyFont="1" applyBorder="1" applyAlignment="1">
      <alignment horizontal="center" shrinkToFit="1"/>
    </xf>
    <xf numFmtId="43" fontId="11" fillId="0" borderId="0" xfId="0" applyNumberFormat="1" applyFont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6" fillId="34" borderId="15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 shrinkToFit="1"/>
    </xf>
    <xf numFmtId="0" fontId="11" fillId="0" borderId="11" xfId="0" applyFont="1" applyBorder="1" applyAlignment="1">
      <alignment horizontal="left" shrinkToFit="1"/>
    </xf>
    <xf numFmtId="0" fontId="9" fillId="0" borderId="11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28" xfId="0" applyFont="1" applyBorder="1" applyAlignment="1">
      <alignment horizontal="left" shrinkToFit="1"/>
    </xf>
    <xf numFmtId="0" fontId="11" fillId="0" borderId="10" xfId="0" applyFont="1" applyBorder="1" applyAlignment="1">
      <alignment horizontal="left" shrinkToFit="1"/>
    </xf>
    <xf numFmtId="0" fontId="8" fillId="0" borderId="25" xfId="0" applyFont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43" fontId="9" fillId="34" borderId="28" xfId="36" applyFont="1" applyFill="1" applyBorder="1" applyAlignment="1">
      <alignment horizontal="center"/>
    </xf>
    <xf numFmtId="43" fontId="9" fillId="34" borderId="43" xfId="36" applyFont="1" applyFill="1" applyBorder="1" applyAlignment="1">
      <alignment horizontal="center"/>
    </xf>
    <xf numFmtId="43" fontId="9" fillId="34" borderId="15" xfId="36" applyFont="1" applyFill="1" applyBorder="1" applyAlignment="1">
      <alignment horizontal="center" vertical="center"/>
    </xf>
    <xf numFmtId="43" fontId="9" fillId="34" borderId="34" xfId="36" applyFont="1" applyFill="1" applyBorder="1" applyAlignment="1">
      <alignment horizontal="center" vertical="center"/>
    </xf>
    <xf numFmtId="0" fontId="9" fillId="0" borderId="2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3" fillId="36" borderId="28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28" xfId="0" applyFont="1" applyFill="1" applyBorder="1" applyAlignment="1">
      <alignment horizontal="center" vertical="center" shrinkToFit="1"/>
    </xf>
    <xf numFmtId="0" fontId="23" fillId="36" borderId="10" xfId="0" applyFont="1" applyFill="1" applyBorder="1" applyAlignment="1">
      <alignment horizontal="center" vertical="center" shrinkToFit="1"/>
    </xf>
    <xf numFmtId="0" fontId="23" fillId="33" borderId="43" xfId="0" applyFont="1" applyFill="1" applyBorder="1" applyAlignment="1">
      <alignment horizontal="center" vertical="center" shrinkToFit="1"/>
    </xf>
    <xf numFmtId="0" fontId="23" fillId="33" borderId="10" xfId="0" applyFont="1" applyFill="1" applyBorder="1" applyAlignment="1">
      <alignment horizontal="center" vertical="center" shrinkToFit="1"/>
    </xf>
    <xf numFmtId="0" fontId="23" fillId="0" borderId="15" xfId="0" applyFont="1" applyBorder="1" applyAlignment="1">
      <alignment horizontal="left" vertical="center" shrinkToFit="1"/>
    </xf>
    <xf numFmtId="0" fontId="23" fillId="0" borderId="42" xfId="0" applyFont="1" applyBorder="1" applyAlignment="1">
      <alignment horizontal="left" vertical="center" shrinkToFit="1"/>
    </xf>
    <xf numFmtId="0" fontId="23" fillId="36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4</xdr:row>
      <xdr:rowOff>38100</xdr:rowOff>
    </xdr:from>
    <xdr:to>
      <xdr:col>2</xdr:col>
      <xdr:colOff>1133475</xdr:colOff>
      <xdr:row>19</xdr:row>
      <xdr:rowOff>295275</xdr:rowOff>
    </xdr:to>
    <xdr:sp>
      <xdr:nvSpPr>
        <xdr:cNvPr id="1" name="Line 7"/>
        <xdr:cNvSpPr>
          <a:spLocks/>
        </xdr:cNvSpPr>
      </xdr:nvSpPr>
      <xdr:spPr>
        <a:xfrm flipH="1">
          <a:off x="5172075" y="1447800"/>
          <a:ext cx="19050" cy="497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1190625</xdr:colOff>
      <xdr:row>4</xdr:row>
      <xdr:rowOff>28575</xdr:rowOff>
    </xdr:from>
    <xdr:to>
      <xdr:col>3</xdr:col>
      <xdr:colOff>1200150</xdr:colOff>
      <xdr:row>19</xdr:row>
      <xdr:rowOff>285750</xdr:rowOff>
    </xdr:to>
    <xdr:sp>
      <xdr:nvSpPr>
        <xdr:cNvPr id="2" name="Line 8"/>
        <xdr:cNvSpPr>
          <a:spLocks/>
        </xdr:cNvSpPr>
      </xdr:nvSpPr>
      <xdr:spPr>
        <a:xfrm>
          <a:off x="6638925" y="1438275"/>
          <a:ext cx="9525" cy="497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429</xdr:row>
      <xdr:rowOff>76200</xdr:rowOff>
    </xdr:from>
    <xdr:to>
      <xdr:col>2</xdr:col>
      <xdr:colOff>180975</xdr:colOff>
      <xdr:row>431</xdr:row>
      <xdr:rowOff>19050</xdr:rowOff>
    </xdr:to>
    <xdr:sp>
      <xdr:nvSpPr>
        <xdr:cNvPr id="1" name="วงเล็บปีกกาขวา 9"/>
        <xdr:cNvSpPr>
          <a:spLocks/>
        </xdr:cNvSpPr>
      </xdr:nvSpPr>
      <xdr:spPr>
        <a:xfrm>
          <a:off x="2209800" y="123367800"/>
          <a:ext cx="34290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2209800</xdr:colOff>
      <xdr:row>432</xdr:row>
      <xdr:rowOff>266700</xdr:rowOff>
    </xdr:from>
    <xdr:to>
      <xdr:col>2</xdr:col>
      <xdr:colOff>200025</xdr:colOff>
      <xdr:row>435</xdr:row>
      <xdr:rowOff>257175</xdr:rowOff>
    </xdr:to>
    <xdr:sp>
      <xdr:nvSpPr>
        <xdr:cNvPr id="2" name="วงเล็บปีกกาขวา 10"/>
        <xdr:cNvSpPr>
          <a:spLocks/>
        </xdr:cNvSpPr>
      </xdr:nvSpPr>
      <xdr:spPr>
        <a:xfrm>
          <a:off x="2209800" y="124386975"/>
          <a:ext cx="361950" cy="8191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34"/>
  <sheetViews>
    <sheetView showGridLines="0" view="pageBreakPreview" zoomScale="120" zoomScaleSheetLayoutView="120" zoomScalePageLayoutView="0" workbookViewId="0" topLeftCell="A26">
      <selection activeCell="C34" sqref="C34"/>
    </sheetView>
  </sheetViews>
  <sheetFormatPr defaultColWidth="9.140625" defaultRowHeight="21.75"/>
  <cols>
    <col min="1" max="1" width="6.7109375" style="1" customWidth="1"/>
    <col min="2" max="2" width="10.28125" style="1" customWidth="1"/>
    <col min="3" max="5" width="9.140625" style="1" customWidth="1"/>
    <col min="6" max="6" width="7.57421875" style="1" customWidth="1"/>
    <col min="7" max="7" width="7.140625" style="1" customWidth="1"/>
    <col min="8" max="8" width="17.57421875" style="1" customWidth="1"/>
    <col min="9" max="9" width="5.28125" style="1" customWidth="1"/>
    <col min="10" max="10" width="17.7109375" style="1" customWidth="1"/>
    <col min="11" max="11" width="9.28125" style="1" customWidth="1"/>
    <col min="12" max="12" width="12.7109375" style="1" bestFit="1" customWidth="1"/>
    <col min="13" max="16384" width="9.140625" style="1" customWidth="1"/>
  </cols>
  <sheetData>
    <row r="1" spans="1:11" s="8" customFormat="1" ht="24.75">
      <c r="A1" s="49"/>
      <c r="B1" s="49"/>
      <c r="C1" s="49"/>
      <c r="D1" s="49"/>
      <c r="E1" s="49"/>
      <c r="F1" s="49"/>
      <c r="G1" s="49"/>
      <c r="H1" s="49"/>
      <c r="I1" s="38"/>
      <c r="J1" s="38"/>
      <c r="K1" s="38"/>
    </row>
    <row r="2" spans="1:11" ht="24.75">
      <c r="A2" s="38"/>
      <c r="B2" s="223" t="s">
        <v>147</v>
      </c>
      <c r="C2" s="223"/>
      <c r="D2" s="223"/>
      <c r="E2" s="223"/>
      <c r="F2" s="223"/>
      <c r="G2" s="223"/>
      <c r="H2" s="223"/>
      <c r="I2" s="223"/>
      <c r="J2" s="223"/>
      <c r="K2" s="223"/>
    </row>
    <row r="3" spans="1:11" ht="24.75">
      <c r="A3" s="38"/>
      <c r="B3" s="223" t="s">
        <v>190</v>
      </c>
      <c r="C3" s="223"/>
      <c r="D3" s="223"/>
      <c r="E3" s="223"/>
      <c r="F3" s="223"/>
      <c r="G3" s="223"/>
      <c r="H3" s="223"/>
      <c r="I3" s="223"/>
      <c r="J3" s="223"/>
      <c r="K3" s="223"/>
    </row>
    <row r="4" spans="1:11" ht="24.75">
      <c r="A4" s="38"/>
      <c r="B4" s="223" t="s">
        <v>191</v>
      </c>
      <c r="C4" s="223"/>
      <c r="D4" s="223"/>
      <c r="E4" s="223"/>
      <c r="F4" s="223"/>
      <c r="G4" s="223"/>
      <c r="H4" s="223"/>
      <c r="I4" s="223"/>
      <c r="J4" s="223"/>
      <c r="K4" s="223"/>
    </row>
    <row r="5" spans="1:11" ht="24.75">
      <c r="A5" s="38"/>
      <c r="B5" s="223" t="s">
        <v>5</v>
      </c>
      <c r="C5" s="223"/>
      <c r="D5" s="223"/>
      <c r="E5" s="223"/>
      <c r="F5" s="223"/>
      <c r="G5" s="223"/>
      <c r="H5" s="223"/>
      <c r="I5" s="223"/>
      <c r="J5" s="223"/>
      <c r="K5" s="223"/>
    </row>
    <row r="6" spans="1:11" ht="24.75">
      <c r="A6" s="38"/>
      <c r="B6" s="38"/>
      <c r="C6" s="38"/>
      <c r="D6" s="38"/>
      <c r="E6" s="38"/>
      <c r="F6" s="38"/>
      <c r="G6" s="38"/>
      <c r="H6" s="38"/>
      <c r="I6" s="38"/>
      <c r="J6" s="52" t="s">
        <v>258</v>
      </c>
      <c r="K6" s="69"/>
    </row>
    <row r="7" spans="1:11" ht="24.75">
      <c r="A7" s="38"/>
      <c r="B7" s="47" t="s">
        <v>6</v>
      </c>
      <c r="C7" s="38"/>
      <c r="D7" s="38"/>
      <c r="E7" s="38"/>
      <c r="F7" s="56"/>
      <c r="G7" s="56"/>
      <c r="H7" s="56"/>
      <c r="I7" s="56"/>
      <c r="J7" s="57">
        <v>6495896.41</v>
      </c>
      <c r="K7" s="38"/>
    </row>
    <row r="8" spans="1:11" ht="30.75" customHeight="1">
      <c r="A8" s="38"/>
      <c r="B8" s="58" t="s">
        <v>62</v>
      </c>
      <c r="C8" s="38"/>
      <c r="D8" s="38"/>
      <c r="E8" s="38"/>
      <c r="F8" s="56"/>
      <c r="G8" s="56"/>
      <c r="H8" s="59">
        <v>10400259.39</v>
      </c>
      <c r="I8" s="59"/>
      <c r="J8" s="38"/>
      <c r="K8" s="38"/>
    </row>
    <row r="9" spans="1:11" ht="30.75" customHeight="1">
      <c r="A9" s="38"/>
      <c r="B9" s="60" t="s">
        <v>4</v>
      </c>
      <c r="C9" s="38"/>
      <c r="D9" s="38"/>
      <c r="E9" s="38"/>
      <c r="F9" s="56"/>
      <c r="G9" s="56"/>
      <c r="H9" s="59">
        <v>18181</v>
      </c>
      <c r="I9" s="59"/>
      <c r="J9" s="38"/>
      <c r="K9" s="38"/>
    </row>
    <row r="10" spans="1:11" ht="30.75" customHeight="1">
      <c r="A10" s="38"/>
      <c r="B10" s="60" t="s">
        <v>248</v>
      </c>
      <c r="C10" s="38"/>
      <c r="D10" s="38"/>
      <c r="E10" s="38"/>
      <c r="F10" s="56"/>
      <c r="G10" s="56"/>
      <c r="H10" s="59">
        <v>17256</v>
      </c>
      <c r="I10" s="59"/>
      <c r="J10" s="38"/>
      <c r="K10" s="38"/>
    </row>
    <row r="11" spans="1:11" ht="30.75" customHeight="1">
      <c r="A11" s="38"/>
      <c r="B11" s="60" t="s">
        <v>255</v>
      </c>
      <c r="C11" s="38"/>
      <c r="D11" s="38"/>
      <c r="E11" s="38"/>
      <c r="F11" s="56"/>
      <c r="G11" s="56"/>
      <c r="H11" s="59">
        <v>4120</v>
      </c>
      <c r="I11" s="59"/>
      <c r="J11" s="38"/>
      <c r="K11" s="38"/>
    </row>
    <row r="12" spans="1:11" ht="30.75" customHeight="1">
      <c r="A12" s="38"/>
      <c r="B12" s="60" t="s">
        <v>256</v>
      </c>
      <c r="C12" s="38"/>
      <c r="D12" s="38"/>
      <c r="E12" s="38"/>
      <c r="F12" s="56"/>
      <c r="G12" s="56"/>
      <c r="H12" s="59">
        <v>638</v>
      </c>
      <c r="I12" s="59"/>
      <c r="J12" s="38"/>
      <c r="K12" s="38"/>
    </row>
    <row r="13" spans="1:11" ht="30.75" customHeight="1">
      <c r="A13" s="38"/>
      <c r="B13" s="60" t="s">
        <v>54</v>
      </c>
      <c r="C13" s="38"/>
      <c r="D13" s="38"/>
      <c r="E13" s="38"/>
      <c r="F13" s="38"/>
      <c r="G13" s="56"/>
      <c r="H13" s="61">
        <v>0</v>
      </c>
      <c r="I13" s="59"/>
      <c r="J13" s="62">
        <f>SUM(H8:H13)</f>
        <v>10440454.39</v>
      </c>
      <c r="K13" s="38"/>
    </row>
    <row r="14" spans="1:11" ht="24.75">
      <c r="A14" s="38"/>
      <c r="B14" s="38"/>
      <c r="C14" s="38"/>
      <c r="D14" s="38"/>
      <c r="E14" s="38"/>
      <c r="F14" s="56"/>
      <c r="G14" s="56"/>
      <c r="H14" s="56"/>
      <c r="I14" s="56"/>
      <c r="J14" s="63"/>
      <c r="K14" s="63"/>
    </row>
    <row r="15" spans="1:11" ht="24.75">
      <c r="A15" s="38"/>
      <c r="B15" s="58" t="s">
        <v>63</v>
      </c>
      <c r="C15" s="38"/>
      <c r="D15" s="38"/>
      <c r="E15" s="38"/>
      <c r="F15" s="56"/>
      <c r="G15" s="56"/>
      <c r="H15" s="56">
        <v>4389900</v>
      </c>
      <c r="I15" s="56"/>
      <c r="J15" s="63"/>
      <c r="K15" s="38"/>
    </row>
    <row r="16" spans="1:11" ht="24.75">
      <c r="A16" s="38"/>
      <c r="B16" s="60" t="s">
        <v>252</v>
      </c>
      <c r="C16" s="38"/>
      <c r="D16" s="38"/>
      <c r="E16" s="38"/>
      <c r="F16" s="56"/>
      <c r="G16" s="56"/>
      <c r="H16" s="71">
        <v>2600064.85</v>
      </c>
      <c r="I16" s="56"/>
      <c r="J16" s="64">
        <f>-SUM(H15:H17)</f>
        <v>-6989964.85</v>
      </c>
      <c r="K16" s="38"/>
    </row>
    <row r="17" spans="1:11" ht="27.75" thickBot="1">
      <c r="A17" s="38"/>
      <c r="B17" s="47" t="s">
        <v>253</v>
      </c>
      <c r="C17" s="38"/>
      <c r="D17" s="38"/>
      <c r="E17" s="38"/>
      <c r="F17" s="38"/>
      <c r="G17" s="56"/>
      <c r="H17" s="61"/>
      <c r="I17" s="56"/>
      <c r="J17" s="65">
        <f>J7+J13+J16</f>
        <v>9946385.950000001</v>
      </c>
      <c r="K17" s="38"/>
    </row>
    <row r="18" spans="1:11" ht="25.5" thickTop="1">
      <c r="A18" s="38"/>
      <c r="C18" s="38"/>
      <c r="D18" s="38"/>
      <c r="E18" s="38"/>
      <c r="F18" s="56"/>
      <c r="G18" s="56"/>
      <c r="H18" s="56"/>
      <c r="I18" s="56"/>
      <c r="K18" s="38"/>
    </row>
    <row r="19" spans="1:11" ht="24.75">
      <c r="A19" s="38"/>
      <c r="B19" s="47" t="s">
        <v>254</v>
      </c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6.5" customHeight="1">
      <c r="A20" s="38"/>
      <c r="B20" s="66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24.75">
      <c r="A21" s="38"/>
      <c r="B21" s="38"/>
      <c r="C21" s="38" t="s">
        <v>192</v>
      </c>
      <c r="D21" s="38"/>
      <c r="E21" s="38"/>
      <c r="F21" s="38"/>
      <c r="G21" s="38"/>
      <c r="H21" s="38"/>
      <c r="I21" s="38"/>
      <c r="J21" s="56">
        <v>32650</v>
      </c>
      <c r="K21" s="38"/>
    </row>
    <row r="22" spans="1:11" ht="24.75">
      <c r="A22" s="38"/>
      <c r="B22" s="38"/>
      <c r="C22" s="38" t="s">
        <v>245</v>
      </c>
      <c r="D22" s="38"/>
      <c r="E22" s="38"/>
      <c r="F22" s="38"/>
      <c r="G22" s="38"/>
      <c r="H22" s="38"/>
      <c r="I22" s="38"/>
      <c r="J22" s="56">
        <v>597</v>
      </c>
      <c r="K22" s="38"/>
    </row>
    <row r="23" spans="1:11" ht="24.75">
      <c r="A23" s="38"/>
      <c r="B23" s="38"/>
      <c r="C23" s="38" t="s">
        <v>110</v>
      </c>
      <c r="D23" s="38"/>
      <c r="E23" s="38"/>
      <c r="F23" s="38"/>
      <c r="G23" s="38"/>
      <c r="H23" s="38"/>
      <c r="I23" s="38"/>
      <c r="J23" s="56">
        <v>200</v>
      </c>
      <c r="K23" s="38"/>
    </row>
    <row r="24" spans="1:11" ht="24.75">
      <c r="A24" s="38"/>
      <c r="B24" s="38"/>
      <c r="C24" s="38" t="s">
        <v>251</v>
      </c>
      <c r="D24" s="38"/>
      <c r="E24" s="38"/>
      <c r="F24" s="38"/>
      <c r="G24" s="38"/>
      <c r="H24" s="38"/>
      <c r="I24" s="38"/>
      <c r="J24" s="56">
        <v>117000</v>
      </c>
      <c r="K24" s="38"/>
    </row>
    <row r="25" spans="1:11" ht="24.75">
      <c r="A25" s="38"/>
      <c r="B25" s="38"/>
      <c r="C25" s="38" t="s">
        <v>250</v>
      </c>
      <c r="D25" s="38"/>
      <c r="E25" s="38"/>
      <c r="F25" s="38"/>
      <c r="G25" s="38"/>
      <c r="H25" s="38"/>
      <c r="I25" s="38"/>
      <c r="J25" s="63">
        <f>J17-J21-J22-J23-J24</f>
        <v>9795938.950000001</v>
      </c>
      <c r="K25" s="38"/>
    </row>
    <row r="26" spans="1:11" ht="25.5" thickBot="1">
      <c r="A26" s="38"/>
      <c r="B26" s="38"/>
      <c r="C26" s="38"/>
      <c r="D26" s="38"/>
      <c r="E26" s="38"/>
      <c r="F26" s="38"/>
      <c r="G26" s="38"/>
      <c r="H26" s="38"/>
      <c r="I26" s="38"/>
      <c r="J26" s="67">
        <f>SUM(J21:J25)</f>
        <v>9946385.950000001</v>
      </c>
      <c r="K26" s="38"/>
    </row>
    <row r="27" spans="1:11" ht="25.5" thickTop="1">
      <c r="A27" s="38"/>
      <c r="B27" s="38"/>
      <c r="C27" s="38"/>
      <c r="D27" s="38"/>
      <c r="E27" s="38"/>
      <c r="F27" s="38"/>
      <c r="G27" s="38"/>
      <c r="H27" s="38"/>
      <c r="I27" s="38"/>
      <c r="J27" s="68"/>
      <c r="K27" s="38"/>
    </row>
    <row r="28" spans="1:11" ht="24.75">
      <c r="A28" s="38"/>
      <c r="B28" s="38"/>
      <c r="C28" s="38"/>
      <c r="D28" s="38"/>
      <c r="E28" s="38"/>
      <c r="F28" s="38"/>
      <c r="G28" s="38"/>
      <c r="H28" s="38"/>
      <c r="I28" s="38"/>
      <c r="J28" s="68"/>
      <c r="K28" s="38"/>
    </row>
    <row r="29" spans="1:11" s="8" customFormat="1" ht="24.75">
      <c r="A29" s="48" t="s">
        <v>280</v>
      </c>
      <c r="B29" s="48"/>
      <c r="C29" s="48"/>
      <c r="D29" s="48"/>
      <c r="E29" s="48"/>
      <c r="F29" s="48"/>
      <c r="G29" s="48"/>
      <c r="H29" s="48"/>
      <c r="I29" s="38"/>
      <c r="J29" s="38"/>
      <c r="K29" s="38"/>
    </row>
    <row r="30" spans="1:11" s="8" customFormat="1" ht="24.75">
      <c r="A30" s="48" t="s">
        <v>249</v>
      </c>
      <c r="B30" s="48"/>
      <c r="C30" s="48"/>
      <c r="D30" s="48"/>
      <c r="E30" s="48"/>
      <c r="F30" s="48"/>
      <c r="G30" s="48"/>
      <c r="H30" s="48"/>
      <c r="I30" s="38"/>
      <c r="J30" s="38"/>
      <c r="K30" s="38"/>
    </row>
    <row r="31" spans="1:11" s="8" customFormat="1" ht="24.75">
      <c r="A31" s="49" t="s">
        <v>115</v>
      </c>
      <c r="B31" s="49"/>
      <c r="C31" s="49"/>
      <c r="D31" s="49"/>
      <c r="E31" s="49"/>
      <c r="F31" s="49"/>
      <c r="G31" s="49"/>
      <c r="H31" s="49"/>
      <c r="I31" s="38"/>
      <c r="J31" s="38"/>
      <c r="K31" s="38"/>
    </row>
    <row r="32" spans="1:11" ht="24.75">
      <c r="A32" s="38" t="s">
        <v>116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24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24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</sheetData>
  <sheetProtection/>
  <mergeCells count="4">
    <mergeCell ref="B2:K2"/>
    <mergeCell ref="B3:K3"/>
    <mergeCell ref="B4:K4"/>
    <mergeCell ref="B5:K5"/>
  </mergeCells>
  <printOptions/>
  <pageMargins left="0.31" right="0.25" top="0.35" bottom="0.35" header="0.2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110" zoomScaleNormal="110" zoomScalePageLayoutView="0" workbookViewId="0" topLeftCell="A22">
      <selection activeCell="I26" sqref="I26"/>
    </sheetView>
  </sheetViews>
  <sheetFormatPr defaultColWidth="9.140625" defaultRowHeight="21.75"/>
  <cols>
    <col min="1" max="1" width="0.71875" style="2" customWidth="1"/>
    <col min="2" max="2" width="2.28125" style="2" customWidth="1"/>
    <col min="3" max="3" width="26.421875" style="2" customWidth="1"/>
    <col min="4" max="4" width="12.00390625" style="2" customWidth="1"/>
    <col min="5" max="5" width="12.7109375" style="2" customWidth="1"/>
    <col min="6" max="6" width="0.85546875" style="2" customWidth="1"/>
    <col min="7" max="7" width="26.28125" style="2" customWidth="1"/>
    <col min="8" max="8" width="12.421875" style="2" customWidth="1"/>
    <col min="9" max="9" width="13.28125" style="2" customWidth="1"/>
    <col min="10" max="10" width="15.421875" style="2" bestFit="1" customWidth="1"/>
    <col min="11" max="16384" width="9.140625" style="2" customWidth="1"/>
  </cols>
  <sheetData>
    <row r="1" spans="2:9" s="38" customFormat="1" ht="39" customHeight="1">
      <c r="B1" s="49"/>
      <c r="C1" s="49"/>
      <c r="D1" s="49"/>
      <c r="E1" s="49"/>
      <c r="F1" s="49"/>
      <c r="G1" s="49"/>
      <c r="H1" s="49"/>
      <c r="I1" s="49"/>
    </row>
    <row r="2" spans="1:9" s="38" customFormat="1" ht="29.25" customHeight="1">
      <c r="A2" s="54"/>
      <c r="B2" s="231" t="s">
        <v>184</v>
      </c>
      <c r="C2" s="231"/>
      <c r="D2" s="231"/>
      <c r="E2" s="231"/>
      <c r="F2" s="231"/>
      <c r="G2" s="231"/>
      <c r="H2" s="231"/>
      <c r="I2" s="231"/>
    </row>
    <row r="3" spans="2:10" s="38" customFormat="1" ht="25.5" customHeight="1">
      <c r="B3" s="223" t="s">
        <v>194</v>
      </c>
      <c r="C3" s="223"/>
      <c r="D3" s="223"/>
      <c r="E3" s="223"/>
      <c r="F3" s="223"/>
      <c r="G3" s="223"/>
      <c r="H3" s="223"/>
      <c r="I3" s="223"/>
      <c r="J3" s="54" t="s">
        <v>0</v>
      </c>
    </row>
    <row r="4" spans="1:9" s="38" customFormat="1" ht="25.5" customHeight="1">
      <c r="A4" s="101"/>
      <c r="B4" s="237" t="s">
        <v>128</v>
      </c>
      <c r="C4" s="237"/>
      <c r="D4" s="237"/>
      <c r="E4" s="237"/>
      <c r="F4" s="237"/>
      <c r="G4" s="237"/>
      <c r="H4" s="237"/>
      <c r="I4" s="237"/>
    </row>
    <row r="5" spans="1:9" s="38" customFormat="1" ht="30.75" customHeight="1">
      <c r="A5" s="102"/>
      <c r="B5" s="238" t="s">
        <v>195</v>
      </c>
      <c r="C5" s="238"/>
      <c r="D5" s="103"/>
      <c r="E5" s="104"/>
      <c r="F5" s="105"/>
      <c r="G5" s="53" t="s">
        <v>196</v>
      </c>
      <c r="H5" s="104"/>
      <c r="I5" s="104"/>
    </row>
    <row r="6" spans="1:9" s="91" customFormat="1" ht="30.75" customHeight="1" thickBot="1">
      <c r="A6" s="106"/>
      <c r="B6" s="91" t="s">
        <v>197</v>
      </c>
      <c r="D6" s="107"/>
      <c r="E6" s="155">
        <v>59122632.65</v>
      </c>
      <c r="F6" s="92"/>
      <c r="G6" s="91" t="s">
        <v>198</v>
      </c>
      <c r="H6" s="108"/>
      <c r="I6" s="155">
        <v>59122632.65</v>
      </c>
    </row>
    <row r="7" spans="1:9" s="91" customFormat="1" ht="27" customHeight="1" thickTop="1">
      <c r="A7" s="106"/>
      <c r="B7" s="91" t="s">
        <v>107</v>
      </c>
      <c r="D7" s="107"/>
      <c r="E7" s="107">
        <v>33447</v>
      </c>
      <c r="F7" s="92"/>
      <c r="G7" s="91" t="s">
        <v>106</v>
      </c>
      <c r="H7" s="106"/>
      <c r="I7" s="125">
        <v>507357.42</v>
      </c>
    </row>
    <row r="8" spans="1:9" s="91" customFormat="1" ht="27" customHeight="1">
      <c r="A8" s="106"/>
      <c r="B8" s="91" t="s">
        <v>134</v>
      </c>
      <c r="D8" s="107"/>
      <c r="E8" s="107">
        <v>21372</v>
      </c>
      <c r="F8" s="92"/>
      <c r="G8" s="91" t="s">
        <v>16</v>
      </c>
      <c r="H8" s="108"/>
      <c r="I8" s="107">
        <v>2322</v>
      </c>
    </row>
    <row r="9" spans="1:10" s="91" customFormat="1" ht="27" customHeight="1">
      <c r="A9" s="106"/>
      <c r="B9" s="91" t="s">
        <v>199</v>
      </c>
      <c r="D9" s="107"/>
      <c r="E9" s="107"/>
      <c r="F9" s="92"/>
      <c r="G9" s="91" t="s">
        <v>18</v>
      </c>
      <c r="H9" s="108"/>
      <c r="I9" s="107">
        <v>21372</v>
      </c>
      <c r="J9" s="109"/>
    </row>
    <row r="10" spans="1:9" s="91" customFormat="1" ht="27" customHeight="1">
      <c r="A10" s="106"/>
      <c r="B10" s="232" t="s">
        <v>49</v>
      </c>
      <c r="C10" s="233"/>
      <c r="D10" s="131">
        <v>8838031.17</v>
      </c>
      <c r="E10" s="114"/>
      <c r="F10" s="92"/>
      <c r="G10" s="91" t="s">
        <v>2</v>
      </c>
      <c r="H10" s="108"/>
      <c r="I10" s="107">
        <v>604152</v>
      </c>
    </row>
    <row r="11" spans="1:10" s="91" customFormat="1" ht="27" customHeight="1">
      <c r="A11" s="106"/>
      <c r="B11" s="232" t="s">
        <v>50</v>
      </c>
      <c r="C11" s="233"/>
      <c r="D11" s="131">
        <v>317595.17</v>
      </c>
      <c r="E11" s="114"/>
      <c r="F11" s="92"/>
      <c r="G11" s="91" t="s">
        <v>200</v>
      </c>
      <c r="H11" s="116"/>
      <c r="I11" s="116">
        <v>11429432.64</v>
      </c>
      <c r="J11" s="109"/>
    </row>
    <row r="12" spans="1:10" s="91" customFormat="1" ht="27" customHeight="1">
      <c r="A12" s="106"/>
      <c r="B12" s="232" t="s">
        <v>51</v>
      </c>
      <c r="C12" s="233"/>
      <c r="D12" s="131">
        <v>2929205.79</v>
      </c>
      <c r="E12" s="114"/>
      <c r="F12" s="92"/>
      <c r="G12" s="91" t="s">
        <v>130</v>
      </c>
      <c r="H12" s="175">
        <v>6495896.41</v>
      </c>
      <c r="I12" s="114"/>
      <c r="J12" s="109"/>
    </row>
    <row r="13" spans="1:9" s="91" customFormat="1" ht="27" customHeight="1">
      <c r="A13" s="106"/>
      <c r="B13" s="232" t="s">
        <v>52</v>
      </c>
      <c r="C13" s="233"/>
      <c r="D13" s="131">
        <v>6794269.62</v>
      </c>
      <c r="E13" s="114"/>
      <c r="F13" s="92"/>
      <c r="G13" s="110" t="s">
        <v>122</v>
      </c>
      <c r="H13" s="175">
        <v>10400259.39</v>
      </c>
      <c r="I13" s="114"/>
    </row>
    <row r="14" spans="1:10" s="91" customFormat="1" ht="27" customHeight="1">
      <c r="A14" s="106"/>
      <c r="B14" s="232" t="s">
        <v>53</v>
      </c>
      <c r="C14" s="233"/>
      <c r="D14" s="131">
        <v>2033595.07</v>
      </c>
      <c r="E14" s="114"/>
      <c r="F14" s="92"/>
      <c r="G14" s="91" t="s">
        <v>135</v>
      </c>
      <c r="H14" s="175">
        <v>18181</v>
      </c>
      <c r="I14" s="114"/>
      <c r="J14" s="111"/>
    </row>
    <row r="15" spans="1:10" s="91" customFormat="1" ht="27" customHeight="1">
      <c r="A15" s="106"/>
      <c r="B15" s="232" t="s">
        <v>109</v>
      </c>
      <c r="C15" s="233"/>
      <c r="D15" s="131">
        <v>1543506.19</v>
      </c>
      <c r="E15" s="108"/>
      <c r="F15" s="92"/>
      <c r="G15" s="91" t="s">
        <v>131</v>
      </c>
      <c r="H15" s="175">
        <v>17256</v>
      </c>
      <c r="I15" s="117"/>
      <c r="J15" s="111"/>
    </row>
    <row r="16" spans="1:10" s="91" customFormat="1" ht="23.25" customHeight="1">
      <c r="A16" s="106"/>
      <c r="B16" s="234" t="s">
        <v>129</v>
      </c>
      <c r="C16" s="235"/>
      <c r="D16" s="114"/>
      <c r="E16" s="114">
        <f>SUM(D10:D16)</f>
        <v>22456203.01</v>
      </c>
      <c r="F16" s="92"/>
      <c r="G16" s="91" t="s">
        <v>132</v>
      </c>
      <c r="H16" s="175">
        <v>4120</v>
      </c>
      <c r="I16" s="117"/>
      <c r="J16" s="111" t="s">
        <v>0</v>
      </c>
    </row>
    <row r="17" spans="1:10" s="91" customFormat="1" ht="23.25" customHeight="1">
      <c r="A17" s="106"/>
      <c r="B17" s="79"/>
      <c r="C17" s="176"/>
      <c r="D17" s="114"/>
      <c r="E17" s="114"/>
      <c r="F17" s="92"/>
      <c r="G17" s="91" t="s">
        <v>277</v>
      </c>
      <c r="H17" s="175">
        <v>638</v>
      </c>
      <c r="I17" s="117"/>
      <c r="J17" s="111"/>
    </row>
    <row r="18" spans="1:10" s="91" customFormat="1" ht="22.5">
      <c r="A18" s="106"/>
      <c r="B18" s="79"/>
      <c r="C18" s="176"/>
      <c r="D18" s="114"/>
      <c r="E18" s="114"/>
      <c r="F18" s="92"/>
      <c r="G18" s="110" t="s">
        <v>123</v>
      </c>
      <c r="H18" s="175">
        <f>-4389900</f>
        <v>-4389900</v>
      </c>
      <c r="I18" s="117"/>
      <c r="J18" s="112"/>
    </row>
    <row r="19" spans="1:10" s="91" customFormat="1" ht="22.5">
      <c r="A19" s="106"/>
      <c r="C19" s="92"/>
      <c r="D19" s="107"/>
      <c r="E19" s="107"/>
      <c r="F19" s="92"/>
      <c r="G19" s="126" t="s">
        <v>108</v>
      </c>
      <c r="H19" s="175">
        <v>-2600064.85</v>
      </c>
      <c r="I19" s="114"/>
      <c r="J19" s="112"/>
    </row>
    <row r="20" spans="1:10" s="91" customFormat="1" ht="22.5">
      <c r="A20" s="106"/>
      <c r="D20" s="107"/>
      <c r="E20" s="107"/>
      <c r="F20" s="92"/>
      <c r="G20" s="79" t="s">
        <v>133</v>
      </c>
      <c r="H20" s="118"/>
      <c r="I20" s="114">
        <f>SUM(H12:H20)</f>
        <v>9946385.950000001</v>
      </c>
      <c r="J20" s="109"/>
    </row>
    <row r="21" spans="1:10" s="91" customFormat="1" ht="22.5">
      <c r="A21" s="106"/>
      <c r="D21" s="107"/>
      <c r="E21" s="107"/>
      <c r="F21" s="92"/>
      <c r="G21" s="79"/>
      <c r="H21" s="118"/>
      <c r="I21" s="114"/>
      <c r="J21" s="109"/>
    </row>
    <row r="22" spans="1:10" s="91" customFormat="1" ht="21.75" customHeight="1">
      <c r="A22" s="106"/>
      <c r="D22" s="107"/>
      <c r="E22" s="119">
        <f>SUM(E7:E21)</f>
        <v>22511022.01</v>
      </c>
      <c r="F22" s="120"/>
      <c r="G22" s="121"/>
      <c r="H22" s="115"/>
      <c r="I22" s="122">
        <f>SUM(I7:I21)</f>
        <v>22511022.01</v>
      </c>
      <c r="J22" s="177" t="s">
        <v>0</v>
      </c>
    </row>
    <row r="23" spans="1:10" s="91" customFormat="1" ht="23.25" thickBot="1">
      <c r="A23" s="106"/>
      <c r="D23" s="107"/>
      <c r="E23" s="179">
        <f>E6+E22</f>
        <v>81633654.66</v>
      </c>
      <c r="F23" s="120"/>
      <c r="G23" s="121"/>
      <c r="H23" s="115"/>
      <c r="I23" s="179">
        <f>I6+I22</f>
        <v>81633654.66</v>
      </c>
      <c r="J23" s="113" t="s">
        <v>0</v>
      </c>
    </row>
    <row r="24" spans="10:11" s="38" customFormat="1" ht="25.5" thickTop="1">
      <c r="J24" s="236" t="s">
        <v>0</v>
      </c>
      <c r="K24" s="236"/>
    </row>
    <row r="25" s="38" customFormat="1" ht="24.75"/>
    <row r="26" s="38" customFormat="1" ht="24.75">
      <c r="J26" s="63" t="s">
        <v>0</v>
      </c>
    </row>
    <row r="27" s="38" customFormat="1" ht="24.75">
      <c r="J27" s="63" t="s">
        <v>0</v>
      </c>
    </row>
    <row r="28" spans="2:9" s="38" customFormat="1" ht="24.75">
      <c r="B28" s="48" t="s">
        <v>281</v>
      </c>
      <c r="C28" s="48"/>
      <c r="D28" s="48"/>
      <c r="E28" s="48"/>
      <c r="F28" s="48"/>
      <c r="G28" s="48"/>
      <c r="H28" s="48"/>
      <c r="I28" s="48"/>
    </row>
    <row r="29" spans="2:9" s="38" customFormat="1" ht="24.75">
      <c r="B29" s="48" t="s">
        <v>117</v>
      </c>
      <c r="C29" s="48"/>
      <c r="D29" s="48"/>
      <c r="E29" s="48"/>
      <c r="F29" s="48"/>
      <c r="G29" s="48"/>
      <c r="H29" s="48"/>
      <c r="I29" s="48"/>
    </row>
    <row r="30" spans="2:9" s="38" customFormat="1" ht="24.75">
      <c r="B30" s="49" t="s">
        <v>118</v>
      </c>
      <c r="C30" s="49"/>
      <c r="D30" s="49"/>
      <c r="E30" s="49"/>
      <c r="F30" s="49"/>
      <c r="G30" s="49"/>
      <c r="H30" s="49"/>
      <c r="I30" s="49"/>
    </row>
    <row r="31" s="38" customFormat="1" ht="24.75"/>
  </sheetData>
  <sheetProtection/>
  <mergeCells count="12">
    <mergeCell ref="B2:I2"/>
    <mergeCell ref="B3:I3"/>
    <mergeCell ref="B4:I4"/>
    <mergeCell ref="B5:C5"/>
    <mergeCell ref="B10:C10"/>
    <mergeCell ref="B11:C11"/>
    <mergeCell ref="B12:C12"/>
    <mergeCell ref="B13:C13"/>
    <mergeCell ref="B14:C14"/>
    <mergeCell ref="B15:C15"/>
    <mergeCell ref="B16:C16"/>
    <mergeCell ref="J24:K24"/>
  </mergeCells>
  <printOptions/>
  <pageMargins left="0.34" right="0.12" top="0.17" bottom="0.14" header="0.12" footer="0.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120" zoomScaleSheetLayoutView="120" zoomScalePageLayoutView="0" workbookViewId="0" topLeftCell="A18">
      <selection activeCell="E25" sqref="E25"/>
    </sheetView>
  </sheetViews>
  <sheetFormatPr defaultColWidth="9.140625" defaultRowHeight="21.75"/>
  <cols>
    <col min="1" max="1" width="4.00390625" style="2" customWidth="1"/>
    <col min="2" max="2" width="29.00390625" style="2" customWidth="1"/>
    <col min="3" max="3" width="17.28125" style="2" customWidth="1"/>
    <col min="4" max="4" width="16.140625" style="2" customWidth="1"/>
    <col min="5" max="5" width="16.57421875" style="2" customWidth="1"/>
    <col min="6" max="6" width="17.421875" style="2" customWidth="1"/>
    <col min="7" max="7" width="4.00390625" style="2" customWidth="1"/>
    <col min="8" max="8" width="27.421875" style="2" customWidth="1"/>
    <col min="9" max="9" width="16.57421875" style="2" customWidth="1"/>
    <col min="10" max="10" width="14.7109375" style="2" customWidth="1"/>
    <col min="11" max="12" width="9.140625" style="2" customWidth="1"/>
    <col min="13" max="13" width="17.57421875" style="73" customWidth="1"/>
    <col min="14" max="16384" width="9.140625" style="2" customWidth="1"/>
  </cols>
  <sheetData>
    <row r="1" spans="1:10" ht="36" customHeight="1">
      <c r="A1" s="231" t="s">
        <v>201</v>
      </c>
      <c r="B1" s="231"/>
      <c r="C1" s="231"/>
      <c r="D1" s="231"/>
      <c r="E1" s="231"/>
      <c r="F1" s="231"/>
      <c r="G1" s="231"/>
      <c r="H1" s="231"/>
      <c r="I1" s="231"/>
      <c r="J1" s="74"/>
    </row>
    <row r="2" spans="1:9" ht="22.5" customHeight="1">
      <c r="A2" s="231" t="s">
        <v>202</v>
      </c>
      <c r="B2" s="231"/>
      <c r="C2" s="231"/>
      <c r="D2" s="231"/>
      <c r="E2" s="231"/>
      <c r="F2" s="231"/>
      <c r="G2" s="231"/>
      <c r="H2" s="231"/>
      <c r="I2" s="231"/>
    </row>
    <row r="3" spans="1:9" ht="27.75" customHeight="1">
      <c r="A3" s="231" t="s">
        <v>5</v>
      </c>
      <c r="B3" s="231"/>
      <c r="C3" s="231"/>
      <c r="D3" s="231"/>
      <c r="E3" s="231"/>
      <c r="F3" s="231"/>
      <c r="G3" s="231"/>
      <c r="H3" s="231"/>
      <c r="I3" s="231"/>
    </row>
    <row r="4" spans="1:13" s="3" customFormat="1" ht="22.5">
      <c r="A4" s="242" t="s">
        <v>203</v>
      </c>
      <c r="B4" s="243"/>
      <c r="C4" s="127" t="s">
        <v>204</v>
      </c>
      <c r="D4" s="128" t="s">
        <v>205</v>
      </c>
      <c r="E4" s="127" t="s">
        <v>206</v>
      </c>
      <c r="F4" s="127" t="s">
        <v>207</v>
      </c>
      <c r="G4" s="246" t="s">
        <v>208</v>
      </c>
      <c r="H4" s="246"/>
      <c r="I4" s="248" t="s">
        <v>209</v>
      </c>
      <c r="K4" s="178" t="s">
        <v>111</v>
      </c>
      <c r="M4" s="75"/>
    </row>
    <row r="5" spans="1:13" s="3" customFormat="1" ht="22.5">
      <c r="A5" s="244"/>
      <c r="B5" s="245"/>
      <c r="C5" s="129" t="s">
        <v>210</v>
      </c>
      <c r="D5" s="130" t="s">
        <v>211</v>
      </c>
      <c r="E5" s="129" t="s">
        <v>211</v>
      </c>
      <c r="F5" s="129" t="s">
        <v>212</v>
      </c>
      <c r="G5" s="247"/>
      <c r="H5" s="247"/>
      <c r="I5" s="249"/>
      <c r="M5" s="75"/>
    </row>
    <row r="6" spans="1:13" s="3" customFormat="1" ht="18.75" customHeight="1">
      <c r="A6" s="138" t="s">
        <v>213</v>
      </c>
      <c r="B6" s="139" t="s">
        <v>214</v>
      </c>
      <c r="C6" s="140"/>
      <c r="D6" s="141"/>
      <c r="E6" s="140"/>
      <c r="F6" s="140"/>
      <c r="G6" s="138" t="s">
        <v>213</v>
      </c>
      <c r="H6" s="139" t="s">
        <v>215</v>
      </c>
      <c r="I6" s="140">
        <f>17771463.04-22400-241500-48400</f>
        <v>17459163.04</v>
      </c>
      <c r="K6" s="3" t="s">
        <v>60</v>
      </c>
      <c r="M6" s="75"/>
    </row>
    <row r="7" spans="1:13" s="3" customFormat="1" ht="18.75" customHeight="1">
      <c r="A7" s="142"/>
      <c r="B7" s="143" t="s">
        <v>216</v>
      </c>
      <c r="C7" s="144">
        <v>0</v>
      </c>
      <c r="D7" s="145"/>
      <c r="E7" s="144"/>
      <c r="F7" s="144"/>
      <c r="G7" s="142"/>
      <c r="H7" s="143"/>
      <c r="I7" s="144"/>
      <c r="K7" s="3" t="s">
        <v>65</v>
      </c>
      <c r="M7" s="75"/>
    </row>
    <row r="8" spans="1:13" s="3" customFormat="1" ht="18.75" customHeight="1">
      <c r="A8" s="142"/>
      <c r="B8" s="143" t="s">
        <v>217</v>
      </c>
      <c r="C8" s="144">
        <v>7852899</v>
      </c>
      <c r="D8" s="145"/>
      <c r="E8" s="144"/>
      <c r="F8" s="144">
        <f>C8+D8-E8</f>
        <v>7852899</v>
      </c>
      <c r="G8" s="142" t="s">
        <v>218</v>
      </c>
      <c r="H8" s="143" t="s">
        <v>219</v>
      </c>
      <c r="I8" s="144">
        <v>10763154</v>
      </c>
      <c r="K8" s="3" t="s">
        <v>160</v>
      </c>
      <c r="M8" s="75">
        <v>2286000</v>
      </c>
    </row>
    <row r="9" spans="1:13" s="3" customFormat="1" ht="18.75" customHeight="1">
      <c r="A9" s="142"/>
      <c r="B9" s="143" t="s">
        <v>220</v>
      </c>
      <c r="C9" s="144">
        <v>30410822.61</v>
      </c>
      <c r="D9" s="145">
        <v>4939700</v>
      </c>
      <c r="E9" s="144"/>
      <c r="F9" s="144">
        <f aca="true" t="shared" si="0" ref="F9:F22">C9+D9-E9</f>
        <v>35350522.61</v>
      </c>
      <c r="G9" s="142"/>
      <c r="H9" s="143"/>
      <c r="I9" s="144"/>
      <c r="K9" s="3" t="s">
        <v>161</v>
      </c>
      <c r="M9" s="75">
        <v>4024900</v>
      </c>
    </row>
    <row r="10" spans="1:13" s="3" customFormat="1" ht="18.75" customHeight="1">
      <c r="A10" s="142" t="s">
        <v>218</v>
      </c>
      <c r="B10" s="143" t="s">
        <v>221</v>
      </c>
      <c r="C10" s="144">
        <v>9196329.04</v>
      </c>
      <c r="D10" s="145"/>
      <c r="E10" s="144"/>
      <c r="F10" s="144">
        <f t="shared" si="0"/>
        <v>9196329.04</v>
      </c>
      <c r="G10" s="142" t="s">
        <v>222</v>
      </c>
      <c r="H10" s="143" t="s">
        <v>161</v>
      </c>
      <c r="I10" s="144">
        <v>19913422.61</v>
      </c>
      <c r="K10" s="3" t="s">
        <v>170</v>
      </c>
      <c r="M10" s="75" t="s">
        <v>1</v>
      </c>
    </row>
    <row r="11" spans="1:13" s="3" customFormat="1" ht="18.75" customHeight="1">
      <c r="A11" s="146"/>
      <c r="B11" s="143" t="s">
        <v>223</v>
      </c>
      <c r="C11" s="144">
        <v>1865850</v>
      </c>
      <c r="D11" s="145">
        <v>198300</v>
      </c>
      <c r="E11" s="144"/>
      <c r="F11" s="144">
        <f t="shared" si="0"/>
        <v>2064150</v>
      </c>
      <c r="G11" s="146"/>
      <c r="H11" s="143"/>
      <c r="I11" s="144"/>
      <c r="M11" s="75">
        <f>SUM(M8:M10)</f>
        <v>6310900</v>
      </c>
    </row>
    <row r="12" spans="1:13" s="3" customFormat="1" ht="18.75" customHeight="1">
      <c r="A12" s="146"/>
      <c r="B12" s="143" t="s">
        <v>224</v>
      </c>
      <c r="C12" s="144">
        <v>31290</v>
      </c>
      <c r="D12" s="147">
        <v>15000</v>
      </c>
      <c r="E12" s="144"/>
      <c r="F12" s="144">
        <f t="shared" si="0"/>
        <v>46290</v>
      </c>
      <c r="G12" s="142" t="s">
        <v>225</v>
      </c>
      <c r="H12" s="143" t="s">
        <v>226</v>
      </c>
      <c r="I12" s="144">
        <f>7298804+988000</f>
        <v>8286804</v>
      </c>
      <c r="M12" s="75"/>
    </row>
    <row r="13" spans="1:13" s="3" customFormat="1" ht="18.75" customHeight="1">
      <c r="A13" s="146"/>
      <c r="B13" s="143" t="s">
        <v>227</v>
      </c>
      <c r="C13" s="144">
        <v>281880</v>
      </c>
      <c r="D13" s="145"/>
      <c r="E13" s="144"/>
      <c r="F13" s="144">
        <f t="shared" si="0"/>
        <v>281880</v>
      </c>
      <c r="G13" s="146"/>
      <c r="H13" s="143"/>
      <c r="I13" s="144"/>
      <c r="M13" s="75"/>
    </row>
    <row r="14" spans="1:13" s="3" customFormat="1" ht="18.75" customHeight="1">
      <c r="A14" s="146"/>
      <c r="B14" s="143" t="s">
        <v>228</v>
      </c>
      <c r="C14" s="144">
        <v>180000</v>
      </c>
      <c r="D14" s="145"/>
      <c r="E14" s="144"/>
      <c r="F14" s="144">
        <f t="shared" si="0"/>
        <v>180000</v>
      </c>
      <c r="G14" s="142" t="s">
        <v>229</v>
      </c>
      <c r="H14" s="143" t="s">
        <v>230</v>
      </c>
      <c r="I14" s="144">
        <f>150000+25000</f>
        <v>175000</v>
      </c>
      <c r="K14" s="3" t="s">
        <v>61</v>
      </c>
      <c r="M14" s="75">
        <f>SUM(D11:D23)</f>
        <v>523300</v>
      </c>
    </row>
    <row r="15" spans="1:13" s="3" customFormat="1" ht="18.75" customHeight="1">
      <c r="A15" s="146"/>
      <c r="B15" s="143" t="s">
        <v>231</v>
      </c>
      <c r="C15" s="144">
        <v>268000</v>
      </c>
      <c r="D15" s="145">
        <v>119000</v>
      </c>
      <c r="E15" s="144"/>
      <c r="F15" s="144">
        <f t="shared" si="0"/>
        <v>387000</v>
      </c>
      <c r="G15" s="146"/>
      <c r="H15" s="143"/>
      <c r="I15" s="144"/>
      <c r="M15" s="75"/>
    </row>
    <row r="16" spans="1:13" s="3" customFormat="1" ht="18.75" customHeight="1">
      <c r="A16" s="146"/>
      <c r="B16" s="143" t="s">
        <v>232</v>
      </c>
      <c r="C16" s="144">
        <v>2797500</v>
      </c>
      <c r="D16" s="145"/>
      <c r="E16" s="144"/>
      <c r="F16" s="144">
        <f t="shared" si="0"/>
        <v>2797500</v>
      </c>
      <c r="G16" s="142" t="s">
        <v>48</v>
      </c>
      <c r="H16" s="143" t="s">
        <v>170</v>
      </c>
      <c r="I16" s="144">
        <v>108490</v>
      </c>
      <c r="M16" s="75"/>
    </row>
    <row r="17" spans="1:13" s="3" customFormat="1" ht="18.75" customHeight="1">
      <c r="A17" s="146"/>
      <c r="B17" s="143" t="s">
        <v>233</v>
      </c>
      <c r="C17" s="144">
        <v>13500</v>
      </c>
      <c r="D17" s="145"/>
      <c r="E17" s="144"/>
      <c r="F17" s="144">
        <f t="shared" si="0"/>
        <v>13500</v>
      </c>
      <c r="G17" s="146"/>
      <c r="H17" s="143"/>
      <c r="I17" s="144"/>
      <c r="M17" s="75"/>
    </row>
    <row r="18" spans="1:13" s="3" customFormat="1" ht="18.75" customHeight="1">
      <c r="A18" s="146"/>
      <c r="B18" s="143" t="s">
        <v>234</v>
      </c>
      <c r="C18" s="144">
        <v>32262</v>
      </c>
      <c r="D18" s="145"/>
      <c r="E18" s="144"/>
      <c r="F18" s="144">
        <f t="shared" si="0"/>
        <v>32262</v>
      </c>
      <c r="G18" s="142" t="s">
        <v>66</v>
      </c>
      <c r="H18" s="148" t="s">
        <v>67</v>
      </c>
      <c r="I18" s="144">
        <f>2171499+245100</f>
        <v>2416599</v>
      </c>
      <c r="M18" s="75"/>
    </row>
    <row r="19" spans="1:13" s="3" customFormat="1" ht="18.75" customHeight="1">
      <c r="A19" s="146"/>
      <c r="B19" s="146" t="s">
        <v>235</v>
      </c>
      <c r="C19" s="144">
        <v>71000</v>
      </c>
      <c r="D19" s="149"/>
      <c r="E19" s="144"/>
      <c r="F19" s="144">
        <f t="shared" si="0"/>
        <v>71000</v>
      </c>
      <c r="G19" s="146"/>
      <c r="H19" s="143"/>
      <c r="I19" s="144"/>
      <c r="J19" s="4"/>
      <c r="M19" s="75"/>
    </row>
    <row r="20" spans="1:13" s="3" customFormat="1" ht="18.75" customHeight="1">
      <c r="A20" s="146"/>
      <c r="B20" s="146" t="s">
        <v>247</v>
      </c>
      <c r="C20" s="144">
        <v>130000</v>
      </c>
      <c r="D20" s="144"/>
      <c r="E20" s="149"/>
      <c r="F20" s="144">
        <f t="shared" si="0"/>
        <v>130000</v>
      </c>
      <c r="G20" s="146"/>
      <c r="H20" s="143"/>
      <c r="I20" s="144"/>
      <c r="J20" s="4"/>
      <c r="M20" s="75"/>
    </row>
    <row r="21" spans="1:13" s="3" customFormat="1" ht="18.75" customHeight="1">
      <c r="A21" s="150"/>
      <c r="B21" s="146" t="s">
        <v>246</v>
      </c>
      <c r="C21" s="144">
        <v>257800</v>
      </c>
      <c r="D21" s="144">
        <v>75000</v>
      </c>
      <c r="E21" s="149"/>
      <c r="F21" s="144">
        <f t="shared" si="0"/>
        <v>332800</v>
      </c>
      <c r="G21" s="146"/>
      <c r="H21" s="143"/>
      <c r="I21" s="144"/>
      <c r="M21" s="75"/>
    </row>
    <row r="22" spans="1:13" s="3" customFormat="1" ht="18.75" customHeight="1">
      <c r="A22" s="150"/>
      <c r="B22" s="146" t="s">
        <v>68</v>
      </c>
      <c r="C22" s="144">
        <v>105000</v>
      </c>
      <c r="D22" s="144"/>
      <c r="E22" s="149"/>
      <c r="F22" s="144">
        <f t="shared" si="0"/>
        <v>105000</v>
      </c>
      <c r="G22" s="146"/>
      <c r="H22" s="143"/>
      <c r="I22" s="144"/>
      <c r="M22" s="75"/>
    </row>
    <row r="23" spans="1:13" s="3" customFormat="1" ht="18.75" customHeight="1">
      <c r="A23" s="150"/>
      <c r="B23" s="146" t="s">
        <v>136</v>
      </c>
      <c r="C23" s="144">
        <v>131500</v>
      </c>
      <c r="D23" s="144">
        <v>116000</v>
      </c>
      <c r="E23" s="149"/>
      <c r="F23" s="144">
        <f>C23+D23-E23</f>
        <v>247500</v>
      </c>
      <c r="G23" s="146"/>
      <c r="H23" s="143"/>
      <c r="I23" s="144"/>
      <c r="M23" s="75"/>
    </row>
    <row r="24" spans="1:13" s="3" customFormat="1" ht="18.75" customHeight="1">
      <c r="A24" s="151"/>
      <c r="B24" s="152" t="s">
        <v>112</v>
      </c>
      <c r="C24" s="144"/>
      <c r="D24" s="140">
        <v>34000</v>
      </c>
      <c r="E24" s="153"/>
      <c r="F24" s="144">
        <f>C24+D24-E24</f>
        <v>34000</v>
      </c>
      <c r="G24" s="152"/>
      <c r="H24" s="154"/>
      <c r="I24" s="140"/>
      <c r="J24" s="4">
        <f>F25-I25</f>
        <v>0</v>
      </c>
      <c r="M24" s="75"/>
    </row>
    <row r="25" spans="1:13" s="3" customFormat="1" ht="27.75" customHeight="1" thickBot="1">
      <c r="A25" s="91"/>
      <c r="B25" s="91"/>
      <c r="C25" s="98">
        <f>SUM(C8:C24)</f>
        <v>53625632.65</v>
      </c>
      <c r="D25" s="98">
        <f>SUM(D8:D24)</f>
        <v>5497000</v>
      </c>
      <c r="E25" s="98">
        <f>SUM(E6:E24)</f>
        <v>0</v>
      </c>
      <c r="F25" s="98">
        <f>SUM(F8:F24)</f>
        <v>59122632.65</v>
      </c>
      <c r="G25" s="91"/>
      <c r="H25" s="91"/>
      <c r="I25" s="100">
        <f>SUM(I6:I24)</f>
        <v>59122632.65</v>
      </c>
      <c r="M25" s="75"/>
    </row>
    <row r="26" spans="1:13" s="3" customFormat="1" ht="45.75" customHeight="1" thickTop="1">
      <c r="A26" s="91"/>
      <c r="B26" s="97" t="s">
        <v>282</v>
      </c>
      <c r="C26" s="97"/>
      <c r="D26" s="97"/>
      <c r="E26" s="97"/>
      <c r="F26" s="91"/>
      <c r="G26" s="91"/>
      <c r="H26" s="91"/>
      <c r="I26" s="91"/>
      <c r="M26" s="75"/>
    </row>
    <row r="27" spans="1:13" s="3" customFormat="1" ht="21" customHeight="1">
      <c r="A27" s="91"/>
      <c r="B27" s="97" t="s">
        <v>114</v>
      </c>
      <c r="C27" s="97"/>
      <c r="D27" s="97"/>
      <c r="E27" s="97"/>
      <c r="F27" s="91"/>
      <c r="G27" s="91"/>
      <c r="H27" s="91"/>
      <c r="I27" s="91"/>
      <c r="M27" s="75"/>
    </row>
    <row r="28" spans="1:13" s="3" customFormat="1" ht="21.75" customHeight="1">
      <c r="A28" s="91"/>
      <c r="B28" s="99" t="s">
        <v>113</v>
      </c>
      <c r="C28" s="99"/>
      <c r="D28" s="99"/>
      <c r="E28" s="99"/>
      <c r="F28" s="91"/>
      <c r="G28" s="91"/>
      <c r="H28" s="91"/>
      <c r="I28" s="91"/>
      <c r="M28" s="75"/>
    </row>
  </sheetData>
  <sheetProtection/>
  <mergeCells count="6">
    <mergeCell ref="A1:I1"/>
    <mergeCell ref="A2:I2"/>
    <mergeCell ref="A3:I3"/>
    <mergeCell ref="A4:B5"/>
    <mergeCell ref="G4:H5"/>
    <mergeCell ref="I4:I5"/>
  </mergeCells>
  <printOptions/>
  <pageMargins left="0.42" right="0.32" top="0.24" bottom="0.16" header="0.37" footer="0.1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showGridLines="0" view="pageBreakPreview" zoomScaleSheetLayoutView="100" zoomScalePageLayoutView="0" workbookViewId="0" topLeftCell="A16">
      <selection activeCell="C22" sqref="C22"/>
    </sheetView>
  </sheetViews>
  <sheetFormatPr defaultColWidth="9.140625" defaultRowHeight="21.75"/>
  <cols>
    <col min="1" max="1" width="51.421875" style="0" customWidth="1"/>
    <col min="2" max="2" width="9.421875" style="0" bestFit="1" customWidth="1"/>
    <col min="3" max="3" width="20.8515625" style="0" customWidth="1"/>
    <col min="4" max="4" width="22.140625" style="0" customWidth="1"/>
    <col min="6" max="6" width="14.7109375" style="0" customWidth="1"/>
  </cols>
  <sheetData>
    <row r="1" spans="1:5" ht="24.75">
      <c r="A1" s="223" t="s">
        <v>147</v>
      </c>
      <c r="B1" s="223"/>
      <c r="C1" s="223"/>
      <c r="D1" s="223"/>
      <c r="E1" s="223"/>
    </row>
    <row r="2" spans="1:5" ht="24.75">
      <c r="A2" s="239" t="s">
        <v>236</v>
      </c>
      <c r="B2" s="239"/>
      <c r="C2" s="239"/>
      <c r="D2" s="239"/>
      <c r="E2" s="239"/>
    </row>
    <row r="3" spans="1:5" ht="24.75">
      <c r="A3" s="239" t="s">
        <v>7</v>
      </c>
      <c r="B3" s="239"/>
      <c r="C3" s="239"/>
      <c r="D3" s="239"/>
      <c r="E3" s="239"/>
    </row>
    <row r="4" spans="1:5" ht="36.75" customHeight="1">
      <c r="A4" s="123" t="s">
        <v>148</v>
      </c>
      <c r="B4" s="123" t="s">
        <v>149</v>
      </c>
      <c r="C4" s="124" t="s">
        <v>162</v>
      </c>
      <c r="D4" s="124" t="s">
        <v>150</v>
      </c>
      <c r="E4" s="96"/>
    </row>
    <row r="5" spans="1:5" ht="24.75">
      <c r="A5" s="158" t="s">
        <v>151</v>
      </c>
      <c r="B5" s="159" t="s">
        <v>138</v>
      </c>
      <c r="C5" s="160">
        <f>F5+G5-H5</f>
        <v>0</v>
      </c>
      <c r="D5" s="161"/>
      <c r="E5" s="97"/>
    </row>
    <row r="6" spans="1:5" ht="24.75">
      <c r="A6" s="162" t="s">
        <v>8</v>
      </c>
      <c r="B6" s="163" t="s">
        <v>139</v>
      </c>
      <c r="C6" s="18">
        <v>8838031.17</v>
      </c>
      <c r="D6" s="164"/>
      <c r="E6" s="91"/>
    </row>
    <row r="7" spans="1:5" ht="24.75">
      <c r="A7" s="162" t="s">
        <v>9</v>
      </c>
      <c r="B7" s="163" t="s">
        <v>139</v>
      </c>
      <c r="C7" s="18">
        <v>317595.17</v>
      </c>
      <c r="D7" s="164"/>
      <c r="E7" s="91"/>
    </row>
    <row r="8" spans="1:5" ht="24.75">
      <c r="A8" s="162" t="s">
        <v>10</v>
      </c>
      <c r="B8" s="163" t="s">
        <v>139</v>
      </c>
      <c r="C8" s="18">
        <v>2929205.79</v>
      </c>
      <c r="D8" s="164"/>
      <c r="E8" s="91"/>
    </row>
    <row r="9" spans="1:5" ht="24.75">
      <c r="A9" s="162" t="s">
        <v>11</v>
      </c>
      <c r="B9" s="163" t="s">
        <v>140</v>
      </c>
      <c r="C9" s="18">
        <v>1543506.19</v>
      </c>
      <c r="D9" s="164"/>
      <c r="E9" s="91"/>
    </row>
    <row r="10" spans="1:5" ht="24.75">
      <c r="A10" s="162" t="s">
        <v>12</v>
      </c>
      <c r="B10" s="163" t="s">
        <v>140</v>
      </c>
      <c r="C10" s="18">
        <v>6794269.62</v>
      </c>
      <c r="D10" s="164"/>
      <c r="E10" s="91"/>
    </row>
    <row r="11" spans="1:5" ht="24.75">
      <c r="A11" s="165" t="s">
        <v>13</v>
      </c>
      <c r="B11" s="163" t="s">
        <v>141</v>
      </c>
      <c r="C11" s="18">
        <v>2033595.07</v>
      </c>
      <c r="D11" s="164"/>
      <c r="E11" s="91"/>
    </row>
    <row r="12" spans="1:5" ht="24.75">
      <c r="A12" s="162" t="s">
        <v>31</v>
      </c>
      <c r="B12" s="163" t="s">
        <v>142</v>
      </c>
      <c r="C12" s="18">
        <v>33447</v>
      </c>
      <c r="D12" s="164"/>
      <c r="E12" s="91"/>
    </row>
    <row r="13" spans="1:5" ht="24.75">
      <c r="A13" s="162" t="s">
        <v>14</v>
      </c>
      <c r="B13" s="163" t="s">
        <v>15</v>
      </c>
      <c r="C13" s="18">
        <v>21372</v>
      </c>
      <c r="D13" s="164"/>
      <c r="E13" s="91"/>
    </row>
    <row r="14" spans="1:5" ht="24.75">
      <c r="A14" s="162" t="s">
        <v>16</v>
      </c>
      <c r="B14" s="163" t="s">
        <v>17</v>
      </c>
      <c r="C14" s="43"/>
      <c r="D14" s="164">
        <v>2322</v>
      </c>
      <c r="E14" s="222" t="s">
        <v>0</v>
      </c>
    </row>
    <row r="15" spans="1:5" ht="24.75">
      <c r="A15" s="166" t="s">
        <v>18</v>
      </c>
      <c r="B15" s="163" t="s">
        <v>19</v>
      </c>
      <c r="C15" s="167"/>
      <c r="D15" s="164">
        <v>21372</v>
      </c>
      <c r="E15" s="91"/>
    </row>
    <row r="16" spans="1:5" ht="24.75">
      <c r="A16" s="166" t="s">
        <v>2</v>
      </c>
      <c r="B16" s="163" t="s">
        <v>143</v>
      </c>
      <c r="C16" s="167"/>
      <c r="D16" s="164">
        <v>604152</v>
      </c>
      <c r="E16" s="91"/>
    </row>
    <row r="17" spans="1:5" ht="24.75">
      <c r="A17" s="166" t="s">
        <v>20</v>
      </c>
      <c r="B17" s="168" t="s">
        <v>144</v>
      </c>
      <c r="C17" s="169"/>
      <c r="D17" s="164">
        <v>507357.42</v>
      </c>
      <c r="E17" s="91"/>
    </row>
    <row r="18" spans="1:5" ht="24.75">
      <c r="A18" s="162" t="s">
        <v>161</v>
      </c>
      <c r="B18" s="163" t="s">
        <v>146</v>
      </c>
      <c r="C18" s="18"/>
      <c r="D18" s="164">
        <v>9946385.95</v>
      </c>
      <c r="E18" s="91" t="s">
        <v>0</v>
      </c>
    </row>
    <row r="19" spans="1:5" ht="24.75">
      <c r="A19" s="170" t="s">
        <v>33</v>
      </c>
      <c r="B19" s="171" t="s">
        <v>145</v>
      </c>
      <c r="C19" s="18"/>
      <c r="D19" s="164">
        <v>11429432.64</v>
      </c>
      <c r="E19" s="91"/>
    </row>
    <row r="20" spans="1:5" ht="25.5" thickBot="1">
      <c r="A20" s="77"/>
      <c r="B20" s="156"/>
      <c r="C20" s="172">
        <f>SUM(C5:C19)</f>
        <v>22511022.009999998</v>
      </c>
      <c r="D20" s="173">
        <f>SUM(D14:D19)</f>
        <v>22511022.009999998</v>
      </c>
      <c r="E20" s="91"/>
    </row>
    <row r="21" spans="1:5" ht="25.5" thickTop="1">
      <c r="A21" s="38"/>
      <c r="B21" s="52"/>
      <c r="C21" s="59"/>
      <c r="D21" s="59"/>
      <c r="E21" s="91"/>
    </row>
    <row r="22" spans="1:5" ht="22.5">
      <c r="A22" s="91"/>
      <c r="B22" s="174"/>
      <c r="C22" s="91"/>
      <c r="D22" s="91"/>
      <c r="E22" s="91"/>
    </row>
    <row r="23" spans="1:5" ht="24.75">
      <c r="A23" s="240" t="s">
        <v>278</v>
      </c>
      <c r="B23" s="240"/>
      <c r="C23" s="240"/>
      <c r="D23" s="240"/>
      <c r="E23" s="48"/>
    </row>
    <row r="24" spans="1:5" ht="24.75">
      <c r="A24" s="240" t="s">
        <v>275</v>
      </c>
      <c r="B24" s="240"/>
      <c r="C24" s="240"/>
      <c r="D24" s="240"/>
      <c r="E24" s="48"/>
    </row>
    <row r="25" spans="1:5" ht="24.75">
      <c r="A25" s="241" t="s">
        <v>276</v>
      </c>
      <c r="B25" s="241"/>
      <c r="C25" s="241"/>
      <c r="D25" s="241"/>
      <c r="E25" s="49"/>
    </row>
    <row r="26" spans="1:5" ht="24.75">
      <c r="A26" s="240" t="s">
        <v>279</v>
      </c>
      <c r="B26" s="240"/>
      <c r="C26" s="240"/>
      <c r="D26" s="240"/>
      <c r="E26" s="48"/>
    </row>
    <row r="28" ht="33.75" customHeight="1"/>
    <row r="29" ht="33.75" customHeight="1"/>
    <row r="30" ht="33.75" customHeight="1"/>
    <row r="31" ht="33.75" customHeight="1"/>
    <row r="32" ht="33.75" customHeight="1"/>
  </sheetData>
  <sheetProtection/>
  <mergeCells count="7">
    <mergeCell ref="A23:D23"/>
    <mergeCell ref="A1:E1"/>
    <mergeCell ref="A2:E2"/>
    <mergeCell ref="A3:E3"/>
    <mergeCell ref="A24:D24"/>
    <mergeCell ref="A25:D25"/>
    <mergeCell ref="A26:D26"/>
  </mergeCells>
  <printOptions/>
  <pageMargins left="0.48" right="0.14" top="0.42" bottom="0.26" header="0.12" footer="0.1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showGridLines="0" view="pageBreakPreview" zoomScale="110" zoomScaleSheetLayoutView="110" zoomScalePageLayoutView="0" workbookViewId="0" topLeftCell="A28">
      <selection activeCell="G13" sqref="G13"/>
    </sheetView>
  </sheetViews>
  <sheetFormatPr defaultColWidth="9.140625" defaultRowHeight="21.75"/>
  <cols>
    <col min="1" max="1" width="9.140625" style="1" customWidth="1"/>
    <col min="2" max="2" width="6.57421875" style="1" customWidth="1"/>
    <col min="3" max="5" width="9.140625" style="1" customWidth="1"/>
    <col min="6" max="6" width="15.28125" style="1" customWidth="1"/>
    <col min="7" max="7" width="18.7109375" style="1" customWidth="1"/>
    <col min="8" max="8" width="19.28125" style="1" customWidth="1"/>
    <col min="9" max="9" width="9.140625" style="1" customWidth="1"/>
    <col min="10" max="10" width="11.57421875" style="1" bestFit="1" customWidth="1"/>
    <col min="11" max="16384" width="9.140625" style="1" customWidth="1"/>
  </cols>
  <sheetData>
    <row r="1" spans="1:9" s="7" customFormat="1" ht="24.75" customHeight="1">
      <c r="A1" s="231" t="s">
        <v>147</v>
      </c>
      <c r="B1" s="231"/>
      <c r="C1" s="231"/>
      <c r="D1" s="231"/>
      <c r="E1" s="231"/>
      <c r="F1" s="231"/>
      <c r="G1" s="231"/>
      <c r="H1" s="231"/>
      <c r="I1" s="6"/>
    </row>
    <row r="2" spans="1:8" s="7" customFormat="1" ht="22.5" customHeight="1">
      <c r="A2" s="231" t="s">
        <v>175</v>
      </c>
      <c r="B2" s="231"/>
      <c r="C2" s="231"/>
      <c r="D2" s="231"/>
      <c r="E2" s="231"/>
      <c r="F2" s="231"/>
      <c r="G2" s="231"/>
      <c r="H2" s="231"/>
    </row>
    <row r="3" spans="1:8" s="7" customFormat="1" ht="24.75" customHeight="1">
      <c r="A3" s="231" t="s">
        <v>5</v>
      </c>
      <c r="B3" s="231"/>
      <c r="C3" s="231"/>
      <c r="D3" s="231"/>
      <c r="E3" s="231"/>
      <c r="F3" s="231"/>
      <c r="G3" s="231"/>
      <c r="H3" s="231"/>
    </row>
    <row r="4" spans="1:8" ht="12.75" customHeight="1">
      <c r="A4" s="55"/>
      <c r="B4" s="55"/>
      <c r="C4" s="55"/>
      <c r="D4" s="55"/>
      <c r="E4" s="55"/>
      <c r="F4" s="55"/>
      <c r="G4" s="55"/>
      <c r="H4" s="55"/>
    </row>
    <row r="5" spans="1:8" ht="24.75">
      <c r="A5" s="66"/>
      <c r="B5" s="38"/>
      <c r="C5" s="38"/>
      <c r="D5" s="38"/>
      <c r="E5" s="38"/>
      <c r="F5" s="38"/>
      <c r="G5" s="38"/>
      <c r="H5" s="70" t="s">
        <v>171</v>
      </c>
    </row>
    <row r="6" spans="1:8" ht="24.75">
      <c r="A6" s="66"/>
      <c r="B6" s="38"/>
      <c r="C6" s="38"/>
      <c r="D6" s="38"/>
      <c r="E6" s="38"/>
      <c r="F6" s="38"/>
      <c r="G6" s="38"/>
      <c r="H6" s="70" t="s">
        <v>173</v>
      </c>
    </row>
    <row r="7" spans="1:9" ht="24.75">
      <c r="A7" s="66" t="s">
        <v>105</v>
      </c>
      <c r="B7" s="38"/>
      <c r="C7" s="38"/>
      <c r="D7" s="38"/>
      <c r="E7" s="38"/>
      <c r="F7" s="38"/>
      <c r="G7" s="38"/>
      <c r="H7" s="55"/>
      <c r="I7"/>
    </row>
    <row r="8" spans="1:9" ht="24.75">
      <c r="A8" s="66"/>
      <c r="B8" s="38" t="s">
        <v>25</v>
      </c>
      <c r="C8" s="38"/>
      <c r="D8" s="38"/>
      <c r="E8" s="38"/>
      <c r="F8" s="38"/>
      <c r="G8" s="38"/>
      <c r="H8" s="56">
        <v>10412.24</v>
      </c>
      <c r="I8"/>
    </row>
    <row r="9" spans="1:9" ht="24.75">
      <c r="A9" s="38"/>
      <c r="B9" s="38" t="s">
        <v>21</v>
      </c>
      <c r="C9" s="38"/>
      <c r="D9" s="38"/>
      <c r="E9" s="38"/>
      <c r="F9" s="38"/>
      <c r="G9" s="38"/>
      <c r="H9" s="56">
        <v>177360</v>
      </c>
      <c r="I9"/>
    </row>
    <row r="10" spans="1:9" ht="24.75">
      <c r="A10" s="38"/>
      <c r="B10" s="38" t="s">
        <v>22</v>
      </c>
      <c r="C10" s="38"/>
      <c r="D10" s="38"/>
      <c r="E10" s="38"/>
      <c r="F10" s="38"/>
      <c r="G10" s="38"/>
      <c r="H10" s="56">
        <v>904.55</v>
      </c>
      <c r="I10"/>
    </row>
    <row r="11" spans="1:9" ht="24.75">
      <c r="A11" s="38"/>
      <c r="B11" s="38" t="s">
        <v>23</v>
      </c>
      <c r="C11" s="38"/>
      <c r="D11" s="38"/>
      <c r="E11" s="38"/>
      <c r="F11" s="38"/>
      <c r="G11" s="38"/>
      <c r="H11" s="56">
        <v>1085.46</v>
      </c>
      <c r="I11"/>
    </row>
    <row r="12" spans="1:9" ht="24.75">
      <c r="A12" s="38"/>
      <c r="B12" s="38" t="s">
        <v>24</v>
      </c>
      <c r="C12" s="38"/>
      <c r="D12" s="38"/>
      <c r="E12" s="38"/>
      <c r="F12" s="38"/>
      <c r="G12" s="38"/>
      <c r="H12" s="56">
        <v>317595.17</v>
      </c>
      <c r="I12"/>
    </row>
    <row r="13" spans="1:9" ht="25.5" thickBot="1">
      <c r="A13" s="38"/>
      <c r="B13" s="38"/>
      <c r="C13" s="38"/>
      <c r="D13" s="38"/>
      <c r="E13" s="38"/>
      <c r="F13" s="47" t="s">
        <v>172</v>
      </c>
      <c r="G13" s="38"/>
      <c r="H13" s="67">
        <f>SUM(H8:H12)</f>
        <v>507357.4199999999</v>
      </c>
      <c r="I13"/>
    </row>
    <row r="14" spans="1:8" ht="20.25" customHeight="1" thickTop="1">
      <c r="A14" s="38"/>
      <c r="B14" s="38"/>
      <c r="C14" s="38"/>
      <c r="D14" s="38"/>
      <c r="E14" s="38"/>
      <c r="F14" s="38"/>
      <c r="G14" s="38"/>
      <c r="H14" s="68"/>
    </row>
    <row r="15" spans="1:8" ht="24.75">
      <c r="A15" s="66" t="s">
        <v>29</v>
      </c>
      <c r="B15" s="38"/>
      <c r="C15" s="38"/>
      <c r="D15" s="38"/>
      <c r="E15" s="38"/>
      <c r="F15" s="38"/>
      <c r="G15" s="38"/>
      <c r="H15" s="63"/>
    </row>
    <row r="16" spans="1:8" ht="27" customHeight="1">
      <c r="A16" s="38"/>
      <c r="B16" s="38" t="s">
        <v>185</v>
      </c>
      <c r="C16" s="38"/>
      <c r="D16" s="38"/>
      <c r="E16" s="38"/>
      <c r="F16" s="38"/>
      <c r="G16" s="38"/>
      <c r="H16" s="59">
        <v>32277501.93</v>
      </c>
    </row>
    <row r="17" spans="1:8" ht="24.75">
      <c r="A17" s="38"/>
      <c r="B17" s="66" t="s">
        <v>64</v>
      </c>
      <c r="C17" s="38"/>
      <c r="D17" s="38"/>
      <c r="E17" s="38"/>
      <c r="F17" s="38"/>
      <c r="G17" s="38"/>
      <c r="H17" s="56">
        <v>21877242.54</v>
      </c>
    </row>
    <row r="18" spans="1:8" ht="24.75">
      <c r="A18" s="38"/>
      <c r="B18" s="38" t="s">
        <v>238</v>
      </c>
      <c r="C18" s="38"/>
      <c r="D18" s="38"/>
      <c r="E18" s="38"/>
      <c r="F18" s="38"/>
      <c r="G18" s="38"/>
      <c r="H18" s="63">
        <f>H16-H17</f>
        <v>10400259.39</v>
      </c>
    </row>
    <row r="19" spans="1:8" ht="24.75">
      <c r="A19" s="38"/>
      <c r="B19" s="38" t="s">
        <v>46</v>
      </c>
      <c r="C19" s="38"/>
      <c r="D19" s="38"/>
      <c r="E19" s="38"/>
      <c r="F19" s="38"/>
      <c r="G19" s="63"/>
      <c r="H19" s="63">
        <v>2600064.85</v>
      </c>
    </row>
    <row r="20" spans="1:8" ht="24.75">
      <c r="A20" s="38"/>
      <c r="B20" s="58" t="s">
        <v>32</v>
      </c>
      <c r="C20" s="38"/>
      <c r="D20" s="38"/>
      <c r="E20" s="38"/>
      <c r="F20" s="38"/>
      <c r="G20" s="63"/>
      <c r="H20" s="63">
        <v>8829367.79</v>
      </c>
    </row>
    <row r="21" spans="1:8" ht="25.5" thickBot="1">
      <c r="A21" s="38"/>
      <c r="B21" s="38" t="s">
        <v>47</v>
      </c>
      <c r="C21" s="38"/>
      <c r="D21" s="38"/>
      <c r="E21" s="38"/>
      <c r="F21" s="38"/>
      <c r="G21" s="38"/>
      <c r="H21" s="67">
        <f>H19+H20</f>
        <v>11429432.639999999</v>
      </c>
    </row>
    <row r="22" spans="1:8" ht="27.75" customHeight="1" thickTop="1">
      <c r="A22" s="38"/>
      <c r="B22" s="38"/>
      <c r="C22" s="38"/>
      <c r="D22" s="38"/>
      <c r="E22" s="38"/>
      <c r="F22" s="38"/>
      <c r="G22" s="38"/>
      <c r="H22" s="72"/>
    </row>
    <row r="23" spans="1:8" ht="29.25" customHeight="1">
      <c r="A23" s="66" t="s">
        <v>30</v>
      </c>
      <c r="B23" s="38"/>
      <c r="C23" s="38"/>
      <c r="D23" s="38"/>
      <c r="E23" s="38"/>
      <c r="F23" s="38"/>
      <c r="G23" s="38"/>
      <c r="H23" s="68"/>
    </row>
    <row r="24" spans="1:8" ht="33" customHeight="1">
      <c r="A24" s="38"/>
      <c r="B24" s="38" t="s">
        <v>26</v>
      </c>
      <c r="C24" s="38"/>
      <c r="D24" s="38"/>
      <c r="E24" s="38"/>
      <c r="F24" s="38"/>
      <c r="G24" s="38"/>
      <c r="H24" s="68">
        <v>32650</v>
      </c>
    </row>
    <row r="25" spans="1:8" ht="24.75">
      <c r="A25" s="38"/>
      <c r="B25" s="38" t="s">
        <v>27</v>
      </c>
      <c r="C25" s="38"/>
      <c r="D25" s="38"/>
      <c r="E25" s="38"/>
      <c r="F25" s="38"/>
      <c r="G25" s="38"/>
      <c r="H25" s="68">
        <v>200</v>
      </c>
    </row>
    <row r="26" spans="1:8" ht="24.75">
      <c r="A26" s="38"/>
      <c r="B26" s="38" t="s">
        <v>28</v>
      </c>
      <c r="C26" s="38"/>
      <c r="D26" s="38"/>
      <c r="E26" s="38"/>
      <c r="F26" s="38"/>
      <c r="G26" s="38"/>
      <c r="H26" s="68">
        <v>597</v>
      </c>
    </row>
    <row r="27" spans="1:8" ht="25.5" thickBot="1">
      <c r="A27" s="38"/>
      <c r="B27" s="38"/>
      <c r="C27" s="38"/>
      <c r="D27" s="38"/>
      <c r="E27" s="38"/>
      <c r="F27" s="47" t="s">
        <v>172</v>
      </c>
      <c r="G27" s="38"/>
      <c r="H27" s="67">
        <f>SUM(H24:H26)</f>
        <v>33447</v>
      </c>
    </row>
    <row r="28" ht="24.75" thickTop="1"/>
  </sheetData>
  <sheetProtection/>
  <mergeCells count="3">
    <mergeCell ref="A1:H1"/>
    <mergeCell ref="A2:H2"/>
    <mergeCell ref="A3:H3"/>
  </mergeCells>
  <printOptions/>
  <pageMargins left="0.75" right="0.16" top="0.19" bottom="0.26" header="0.16" footer="0.2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="120" zoomScaleSheetLayoutView="120" zoomScalePageLayoutView="0" workbookViewId="0" topLeftCell="A39">
      <selection activeCell="E45" sqref="E45"/>
    </sheetView>
  </sheetViews>
  <sheetFormatPr defaultColWidth="9.140625" defaultRowHeight="21.75"/>
  <cols>
    <col min="1" max="1" width="38.28125" style="8" customWidth="1"/>
    <col min="2" max="3" width="19.00390625" style="8" customWidth="1"/>
    <col min="4" max="4" width="4.7109375" style="8" customWidth="1"/>
    <col min="5" max="5" width="21.421875" style="8" customWidth="1"/>
    <col min="6" max="16384" width="9.140625" style="8" customWidth="1"/>
  </cols>
  <sheetData>
    <row r="1" spans="1:5" ht="30.75" customHeight="1">
      <c r="A1" s="231" t="s">
        <v>184</v>
      </c>
      <c r="B1" s="231"/>
      <c r="C1" s="231"/>
      <c r="D1" s="231"/>
      <c r="E1" s="231"/>
    </row>
    <row r="2" spans="1:5" ht="30.75" customHeight="1">
      <c r="A2" s="231" t="s">
        <v>124</v>
      </c>
      <c r="B2" s="231"/>
      <c r="C2" s="231"/>
      <c r="D2" s="231"/>
      <c r="E2" s="231"/>
    </row>
    <row r="3" spans="1:5" ht="30.75" customHeight="1">
      <c r="A3" s="231" t="s">
        <v>125</v>
      </c>
      <c r="B3" s="231"/>
      <c r="C3" s="231"/>
      <c r="D3" s="231"/>
      <c r="E3" s="231"/>
    </row>
    <row r="4" spans="1:5" ht="24" customHeight="1">
      <c r="A4" s="231"/>
      <c r="B4" s="231"/>
      <c r="C4" s="231"/>
      <c r="D4" s="231"/>
      <c r="E4" s="231"/>
    </row>
    <row r="5" spans="1:5" ht="34.5" customHeight="1">
      <c r="A5" s="226" t="s">
        <v>186</v>
      </c>
      <c r="B5" s="226" t="s">
        <v>237</v>
      </c>
      <c r="C5" s="226" t="s">
        <v>185</v>
      </c>
      <c r="D5" s="9" t="s">
        <v>34</v>
      </c>
      <c r="E5" s="10" t="s">
        <v>35</v>
      </c>
    </row>
    <row r="6" spans="1:5" ht="34.5" customHeight="1">
      <c r="A6" s="227"/>
      <c r="B6" s="227"/>
      <c r="C6" s="227"/>
      <c r="D6" s="9" t="s">
        <v>36</v>
      </c>
      <c r="E6" s="11" t="s">
        <v>37</v>
      </c>
    </row>
    <row r="7" spans="1:5" ht="34.5" customHeight="1">
      <c r="A7" s="12" t="s">
        <v>187</v>
      </c>
      <c r="B7" s="13"/>
      <c r="C7" s="14"/>
      <c r="D7" s="15"/>
      <c r="E7" s="16"/>
    </row>
    <row r="8" spans="1:5" ht="34.5" customHeight="1">
      <c r="A8" s="17" t="s">
        <v>165</v>
      </c>
      <c r="B8" s="18">
        <v>234000</v>
      </c>
      <c r="C8" s="19">
        <v>242431.91</v>
      </c>
      <c r="D8" s="20" t="str">
        <f>IF(B8&lt;C8,"+","-")</f>
        <v>+</v>
      </c>
      <c r="E8" s="21">
        <f>C8-B8</f>
        <v>8431.910000000003</v>
      </c>
    </row>
    <row r="9" spans="1:5" ht="34.5" customHeight="1">
      <c r="A9" s="17" t="s">
        <v>38</v>
      </c>
      <c r="B9" s="18">
        <v>297300</v>
      </c>
      <c r="C9" s="19">
        <v>326910</v>
      </c>
      <c r="D9" s="20" t="str">
        <f aca="true" t="shared" si="0" ref="D9:D16">IF(B9&lt;C9,"+","-")</f>
        <v>+</v>
      </c>
      <c r="E9" s="21">
        <f aca="true" t="shared" si="1" ref="E9:E14">C9-B9</f>
        <v>29610</v>
      </c>
    </row>
    <row r="10" spans="1:5" ht="34.5" customHeight="1">
      <c r="A10" s="17" t="s">
        <v>166</v>
      </c>
      <c r="B10" s="18">
        <v>73000</v>
      </c>
      <c r="C10" s="19">
        <v>264534.69</v>
      </c>
      <c r="D10" s="20" t="str">
        <f t="shared" si="0"/>
        <v>+</v>
      </c>
      <c r="E10" s="21">
        <f t="shared" si="1"/>
        <v>191534.69</v>
      </c>
    </row>
    <row r="11" spans="1:5" ht="34.5" customHeight="1">
      <c r="A11" s="17" t="s">
        <v>167</v>
      </c>
      <c r="B11" s="18">
        <v>270000</v>
      </c>
      <c r="C11" s="19">
        <v>314099</v>
      </c>
      <c r="D11" s="20" t="str">
        <f t="shared" si="0"/>
        <v>+</v>
      </c>
      <c r="E11" s="21">
        <f t="shared" si="1"/>
        <v>44099</v>
      </c>
    </row>
    <row r="12" spans="1:5" ht="34.5" customHeight="1">
      <c r="A12" s="17" t="s">
        <v>39</v>
      </c>
      <c r="B12" s="18">
        <v>150000</v>
      </c>
      <c r="C12" s="19">
        <v>165470</v>
      </c>
      <c r="D12" s="20" t="str">
        <f t="shared" si="0"/>
        <v>+</v>
      </c>
      <c r="E12" s="21">
        <f t="shared" si="1"/>
        <v>15470</v>
      </c>
    </row>
    <row r="13" spans="1:5" ht="34.5" customHeight="1">
      <c r="A13" s="17" t="s">
        <v>168</v>
      </c>
      <c r="B13" s="18">
        <v>0</v>
      </c>
      <c r="C13" s="19">
        <v>0</v>
      </c>
      <c r="D13" s="20" t="str">
        <f t="shared" si="0"/>
        <v>-</v>
      </c>
      <c r="E13" s="21">
        <f t="shared" si="1"/>
        <v>0</v>
      </c>
    </row>
    <row r="14" spans="1:5" ht="34.5" customHeight="1">
      <c r="A14" s="17" t="s">
        <v>169</v>
      </c>
      <c r="B14" s="18">
        <v>12370700</v>
      </c>
      <c r="C14" s="19">
        <v>18863041.33</v>
      </c>
      <c r="D14" s="20" t="str">
        <f t="shared" si="0"/>
        <v>+</v>
      </c>
      <c r="E14" s="21">
        <f t="shared" si="1"/>
        <v>6492341.329999998</v>
      </c>
    </row>
    <row r="15" spans="1:5" ht="34.5" customHeight="1">
      <c r="A15" s="22" t="s">
        <v>40</v>
      </c>
      <c r="B15" s="23">
        <v>11105000</v>
      </c>
      <c r="C15" s="24">
        <v>12101015</v>
      </c>
      <c r="D15" s="25" t="str">
        <f t="shared" si="0"/>
        <v>+</v>
      </c>
      <c r="E15" s="26">
        <f>C15-B15</f>
        <v>996015</v>
      </c>
    </row>
    <row r="16" spans="1:5" ht="34.5" customHeight="1" thickBot="1">
      <c r="A16" s="27" t="s">
        <v>56</v>
      </c>
      <c r="B16" s="28">
        <f>SUM(B8:B15)</f>
        <v>24500000</v>
      </c>
      <c r="C16" s="28">
        <f>SUM(C8:C15)</f>
        <v>32277501.93</v>
      </c>
      <c r="D16" s="50" t="str">
        <f t="shared" si="0"/>
        <v>+</v>
      </c>
      <c r="E16" s="28">
        <f>SUM(E8:E15)</f>
        <v>7777501.929999998</v>
      </c>
    </row>
    <row r="17" spans="1:5" ht="34.5" customHeight="1" thickTop="1">
      <c r="A17" s="29"/>
      <c r="B17" s="30"/>
      <c r="C17" s="31"/>
      <c r="D17" s="32"/>
      <c r="E17" s="31"/>
    </row>
    <row r="18" spans="1:5" ht="34.5" customHeight="1">
      <c r="A18" s="33"/>
      <c r="B18" s="34"/>
      <c r="C18" s="35"/>
      <c r="D18" s="36"/>
      <c r="E18" s="35"/>
    </row>
    <row r="19" spans="1:5" ht="34.5" customHeight="1">
      <c r="A19" s="33"/>
      <c r="B19" s="34"/>
      <c r="C19" s="35"/>
      <c r="D19" s="36"/>
      <c r="E19" s="35"/>
    </row>
    <row r="20" spans="1:5" ht="34.5" customHeight="1">
      <c r="A20" s="33"/>
      <c r="B20" s="34"/>
      <c r="C20" s="35"/>
      <c r="D20" s="36"/>
      <c r="E20" s="35"/>
    </row>
    <row r="21" spans="1:5" ht="34.5" customHeight="1">
      <c r="A21" s="33"/>
      <c r="B21" s="34"/>
      <c r="C21" s="35"/>
      <c r="D21" s="36"/>
      <c r="E21" s="37" t="s">
        <v>44</v>
      </c>
    </row>
    <row r="22" spans="1:5" ht="34.5" customHeight="1">
      <c r="A22" s="33"/>
      <c r="B22" s="34"/>
      <c r="C22" s="35"/>
      <c r="D22" s="36"/>
      <c r="E22" s="38"/>
    </row>
    <row r="23" spans="1:5" ht="34.5" customHeight="1">
      <c r="A23" s="224" t="s">
        <v>45</v>
      </c>
      <c r="B23" s="225"/>
      <c r="C23" s="225"/>
      <c r="D23" s="225"/>
      <c r="E23" s="225"/>
    </row>
    <row r="24" spans="1:5" ht="30.75" customHeight="1">
      <c r="A24" s="226" t="s">
        <v>189</v>
      </c>
      <c r="B24" s="228" t="s">
        <v>41</v>
      </c>
      <c r="C24" s="226" t="s">
        <v>188</v>
      </c>
      <c r="D24" s="9" t="s">
        <v>34</v>
      </c>
      <c r="E24" s="10" t="s">
        <v>35</v>
      </c>
    </row>
    <row r="25" spans="1:5" ht="30.75" customHeight="1">
      <c r="A25" s="227"/>
      <c r="B25" s="229"/>
      <c r="C25" s="227"/>
      <c r="D25" s="9" t="s">
        <v>36</v>
      </c>
      <c r="E25" s="11" t="s">
        <v>37</v>
      </c>
    </row>
    <row r="26" spans="1:5" ht="34.5" customHeight="1">
      <c r="A26" s="12" t="s">
        <v>42</v>
      </c>
      <c r="B26" s="39"/>
      <c r="C26" s="40"/>
      <c r="D26" s="41"/>
      <c r="E26" s="39"/>
    </row>
    <row r="27" spans="1:5" ht="34.5" customHeight="1">
      <c r="A27" s="17" t="s">
        <v>158</v>
      </c>
      <c r="B27" s="18">
        <v>1215250</v>
      </c>
      <c r="C27" s="18">
        <v>1152934</v>
      </c>
      <c r="D27" s="76" t="str">
        <f aca="true" t="shared" si="2" ref="D27:D38">IF(B27&lt;C27,"+","-")</f>
        <v>-</v>
      </c>
      <c r="E27" s="18">
        <f>B27-C27</f>
        <v>62316</v>
      </c>
    </row>
    <row r="28" spans="1:5" ht="34.5" customHeight="1">
      <c r="A28" s="17" t="s">
        <v>57</v>
      </c>
      <c r="B28" s="18">
        <v>3233620</v>
      </c>
      <c r="C28" s="18">
        <v>3196572</v>
      </c>
      <c r="D28" s="76" t="str">
        <f t="shared" si="2"/>
        <v>-</v>
      </c>
      <c r="E28" s="18">
        <f aca="true" t="shared" si="3" ref="E28:E37">B28-C28</f>
        <v>37048</v>
      </c>
    </row>
    <row r="29" spans="1:5" ht="34.5" customHeight="1">
      <c r="A29" s="17" t="s">
        <v>58</v>
      </c>
      <c r="B29" s="18">
        <v>7051858</v>
      </c>
      <c r="C29" s="18">
        <v>6220769</v>
      </c>
      <c r="D29" s="76" t="str">
        <f t="shared" si="2"/>
        <v>-</v>
      </c>
      <c r="E29" s="18">
        <f t="shared" si="3"/>
        <v>831089</v>
      </c>
    </row>
    <row r="30" spans="1:5" ht="34.5" customHeight="1">
      <c r="A30" s="17" t="s">
        <v>152</v>
      </c>
      <c r="B30" s="18">
        <v>1059072</v>
      </c>
      <c r="C30" s="18">
        <v>822838</v>
      </c>
      <c r="D30" s="76" t="str">
        <f t="shared" si="2"/>
        <v>-</v>
      </c>
      <c r="E30" s="18">
        <f t="shared" si="3"/>
        <v>236234</v>
      </c>
    </row>
    <row r="31" spans="1:5" ht="34.5" customHeight="1">
      <c r="A31" s="17" t="s">
        <v>153</v>
      </c>
      <c r="B31" s="18">
        <v>4840440</v>
      </c>
      <c r="C31" s="18">
        <v>4059367.37</v>
      </c>
      <c r="D31" s="76" t="str">
        <f t="shared" si="2"/>
        <v>-</v>
      </c>
      <c r="E31" s="18">
        <f t="shared" si="3"/>
        <v>781072.6299999999</v>
      </c>
    </row>
    <row r="32" spans="1:5" ht="34.5" customHeight="1">
      <c r="A32" s="17" t="s">
        <v>154</v>
      </c>
      <c r="B32" s="18">
        <v>2703960</v>
      </c>
      <c r="C32" s="18">
        <v>2194974.59</v>
      </c>
      <c r="D32" s="76" t="str">
        <f t="shared" si="2"/>
        <v>-</v>
      </c>
      <c r="E32" s="18">
        <f t="shared" si="3"/>
        <v>508985.41000000015</v>
      </c>
    </row>
    <row r="33" spans="1:5" ht="34.5" customHeight="1">
      <c r="A33" s="17" t="s">
        <v>155</v>
      </c>
      <c r="B33" s="18">
        <v>492200</v>
      </c>
      <c r="C33" s="18">
        <v>458287.58</v>
      </c>
      <c r="D33" s="76" t="str">
        <f t="shared" si="2"/>
        <v>-</v>
      </c>
      <c r="E33" s="18">
        <f t="shared" si="3"/>
        <v>33912.419999999984</v>
      </c>
    </row>
    <row r="34" spans="1:5" ht="34.5" customHeight="1">
      <c r="A34" s="17" t="s">
        <v>160</v>
      </c>
      <c r="B34" s="18">
        <v>2280900</v>
      </c>
      <c r="C34" s="18">
        <v>2169400</v>
      </c>
      <c r="D34" s="76" t="str">
        <f t="shared" si="2"/>
        <v>-</v>
      </c>
      <c r="E34" s="18">
        <f t="shared" si="3"/>
        <v>111500</v>
      </c>
    </row>
    <row r="35" spans="1:5" ht="34.5" customHeight="1">
      <c r="A35" s="17" t="s">
        <v>156</v>
      </c>
      <c r="B35" s="18">
        <v>569300</v>
      </c>
      <c r="C35" s="18">
        <v>557300</v>
      </c>
      <c r="D35" s="76" t="str">
        <f t="shared" si="2"/>
        <v>-</v>
      </c>
      <c r="E35" s="18">
        <f t="shared" si="3"/>
        <v>12000</v>
      </c>
    </row>
    <row r="36" spans="1:5" ht="34.5" customHeight="1">
      <c r="A36" s="17" t="s">
        <v>157</v>
      </c>
      <c r="B36" s="18">
        <v>1033400</v>
      </c>
      <c r="C36" s="18">
        <v>1024800</v>
      </c>
      <c r="D36" s="76" t="str">
        <f t="shared" si="2"/>
        <v>-</v>
      </c>
      <c r="E36" s="18">
        <f t="shared" si="3"/>
        <v>8600</v>
      </c>
    </row>
    <row r="37" spans="1:5" ht="34.5" customHeight="1">
      <c r="A37" s="42" t="s">
        <v>159</v>
      </c>
      <c r="B37" s="43">
        <v>20000</v>
      </c>
      <c r="C37" s="132">
        <v>20000</v>
      </c>
      <c r="D37" s="133" t="str">
        <f t="shared" si="2"/>
        <v>-</v>
      </c>
      <c r="E37" s="132">
        <f t="shared" si="3"/>
        <v>0</v>
      </c>
    </row>
    <row r="38" spans="1:5" ht="34.5" customHeight="1" thickBot="1">
      <c r="A38" s="51" t="s">
        <v>59</v>
      </c>
      <c r="B38" s="134">
        <f>SUM(B26:B37)</f>
        <v>24500000</v>
      </c>
      <c r="C38" s="135">
        <f>SUM(C27:C37)</f>
        <v>21877242.54</v>
      </c>
      <c r="D38" s="136" t="str">
        <f t="shared" si="2"/>
        <v>-</v>
      </c>
      <c r="E38" s="135">
        <f>SUM(E26:E37)</f>
        <v>2622757.46</v>
      </c>
    </row>
    <row r="39" spans="1:5" ht="34.5" customHeight="1" thickBot="1" thickTop="1">
      <c r="A39" s="230" t="s">
        <v>43</v>
      </c>
      <c r="B39" s="230"/>
      <c r="C39" s="44">
        <f>C16-C38</f>
        <v>10400259.39</v>
      </c>
      <c r="D39" s="45"/>
      <c r="E39" s="46"/>
    </row>
    <row r="40" spans="1:5" ht="34.5" customHeight="1" thickTop="1">
      <c r="A40" s="47"/>
      <c r="B40" s="47"/>
      <c r="C40" s="47"/>
      <c r="D40" s="47"/>
      <c r="E40" s="47"/>
    </row>
    <row r="41" spans="1:5" ht="27" customHeight="1">
      <c r="A41" s="38"/>
      <c r="B41" s="47"/>
      <c r="C41" s="47"/>
      <c r="D41" s="47"/>
      <c r="E41" s="47"/>
    </row>
    <row r="42" spans="1:5" ht="30" customHeight="1">
      <c r="A42" s="48" t="s">
        <v>283</v>
      </c>
      <c r="B42" s="48"/>
      <c r="C42" s="48"/>
      <c r="D42" s="48"/>
      <c r="E42" s="48"/>
    </row>
    <row r="43" spans="1:5" ht="30" customHeight="1">
      <c r="A43" s="48" t="s">
        <v>126</v>
      </c>
      <c r="B43" s="48"/>
      <c r="C43" s="48"/>
      <c r="D43" s="48"/>
      <c r="E43" s="48"/>
    </row>
    <row r="44" spans="1:5" ht="30" customHeight="1">
      <c r="A44" s="49" t="s">
        <v>127</v>
      </c>
      <c r="B44" s="49"/>
      <c r="C44" s="49"/>
      <c r="D44" s="49"/>
      <c r="E44" s="49"/>
    </row>
  </sheetData>
  <sheetProtection/>
  <mergeCells count="12">
    <mergeCell ref="B5:B6"/>
    <mergeCell ref="C5:C6"/>
    <mergeCell ref="A23:E23"/>
    <mergeCell ref="A24:A25"/>
    <mergeCell ref="B24:B25"/>
    <mergeCell ref="C24:C25"/>
    <mergeCell ref="A39:B39"/>
    <mergeCell ref="A1:E1"/>
    <mergeCell ref="A2:E2"/>
    <mergeCell ref="A3:E3"/>
    <mergeCell ref="A4:E4"/>
    <mergeCell ref="A5:A6"/>
  </mergeCells>
  <printOptions/>
  <pageMargins left="0.73" right="0.38" top="0.52" bottom="0.44" header="0.47" footer="0.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275"/>
  <sheetViews>
    <sheetView view="pageBreakPreview" zoomScaleSheetLayoutView="100" zoomScalePageLayoutView="0" workbookViewId="0" topLeftCell="A1">
      <selection activeCell="F21" sqref="F21"/>
    </sheetView>
  </sheetViews>
  <sheetFormatPr defaultColWidth="9.140625" defaultRowHeight="21.75"/>
  <cols>
    <col min="1" max="1" width="35.421875" style="0" customWidth="1"/>
    <col min="2" max="2" width="0.13671875" style="0" customWidth="1"/>
    <col min="3" max="3" width="14.140625" style="80" customWidth="1"/>
    <col min="4" max="5" width="12.140625" style="80" customWidth="1"/>
    <col min="6" max="6" width="14.57421875" style="80" customWidth="1"/>
    <col min="7" max="7" width="13.8515625" style="0" customWidth="1"/>
    <col min="8" max="8" width="11.8515625" style="0" customWidth="1"/>
  </cols>
  <sheetData>
    <row r="1" spans="1:7" ht="27.75">
      <c r="A1" s="231" t="s">
        <v>147</v>
      </c>
      <c r="B1" s="231"/>
      <c r="C1" s="231"/>
      <c r="D1" s="231"/>
      <c r="E1" s="231"/>
      <c r="F1" s="231"/>
      <c r="G1" s="231"/>
    </row>
    <row r="2" spans="1:7" ht="27.75">
      <c r="A2" s="231" t="s">
        <v>93</v>
      </c>
      <c r="B2" s="231"/>
      <c r="C2" s="231"/>
      <c r="D2" s="231"/>
      <c r="E2" s="231"/>
      <c r="F2" s="231"/>
      <c r="G2" s="231"/>
    </row>
    <row r="3" spans="1:7" ht="27.75">
      <c r="A3" s="259" t="s">
        <v>91</v>
      </c>
      <c r="B3" s="259"/>
      <c r="C3" s="259"/>
      <c r="D3" s="259"/>
      <c r="E3" s="259"/>
      <c r="F3" s="259"/>
      <c r="G3" s="259"/>
    </row>
    <row r="4" spans="1:7" ht="27" customHeight="1">
      <c r="A4" s="260" t="s">
        <v>103</v>
      </c>
      <c r="B4" s="261"/>
      <c r="C4" s="264" t="s">
        <v>171</v>
      </c>
      <c r="D4" s="265"/>
      <c r="E4" s="266" t="s">
        <v>243</v>
      </c>
      <c r="F4" s="266" t="s">
        <v>174</v>
      </c>
      <c r="G4" s="248" t="s">
        <v>239</v>
      </c>
    </row>
    <row r="5" spans="1:7" ht="27" customHeight="1">
      <c r="A5" s="262"/>
      <c r="B5" s="263"/>
      <c r="C5" s="137" t="s">
        <v>244</v>
      </c>
      <c r="D5" s="137" t="s">
        <v>104</v>
      </c>
      <c r="E5" s="267"/>
      <c r="F5" s="267"/>
      <c r="G5" s="249"/>
    </row>
    <row r="6" spans="1:7" ht="27" customHeight="1">
      <c r="A6" s="254" t="s">
        <v>16</v>
      </c>
      <c r="B6" s="254"/>
      <c r="C6" s="82"/>
      <c r="D6" s="82"/>
      <c r="E6" s="82"/>
      <c r="F6" s="82"/>
      <c r="G6" s="83"/>
    </row>
    <row r="7" spans="1:7" ht="27" customHeight="1">
      <c r="A7" s="253" t="s">
        <v>259</v>
      </c>
      <c r="B7" s="253"/>
      <c r="C7" s="84">
        <v>2322</v>
      </c>
      <c r="D7" s="84" t="s">
        <v>36</v>
      </c>
      <c r="E7" s="84"/>
      <c r="F7" s="84">
        <f>C7-E7</f>
        <v>2322</v>
      </c>
      <c r="G7" s="85" t="s">
        <v>92</v>
      </c>
    </row>
    <row r="8" spans="1:7" ht="27" customHeight="1">
      <c r="A8" s="252" t="s">
        <v>18</v>
      </c>
      <c r="B8" s="252"/>
      <c r="C8" s="86" t="s">
        <v>0</v>
      </c>
      <c r="D8" s="86"/>
      <c r="E8" s="86"/>
      <c r="F8" s="84" t="s">
        <v>0</v>
      </c>
      <c r="G8" s="85" t="s">
        <v>0</v>
      </c>
    </row>
    <row r="9" spans="1:7" ht="27" customHeight="1">
      <c r="A9" s="253" t="s">
        <v>94</v>
      </c>
      <c r="B9" s="253"/>
      <c r="C9" s="87">
        <v>21372</v>
      </c>
      <c r="D9" s="87" t="s">
        <v>1</v>
      </c>
      <c r="E9" s="87"/>
      <c r="F9" s="84">
        <f>C9-E9</f>
        <v>21372</v>
      </c>
      <c r="G9" s="85" t="s">
        <v>96</v>
      </c>
    </row>
    <row r="10" spans="1:7" ht="27" customHeight="1">
      <c r="A10" s="251" t="s">
        <v>95</v>
      </c>
      <c r="B10" s="251"/>
      <c r="C10" s="88"/>
      <c r="D10" s="88"/>
      <c r="E10" s="88"/>
      <c r="F10" s="88"/>
      <c r="G10" s="85"/>
    </row>
    <row r="11" spans="1:7" ht="27" customHeight="1">
      <c r="A11" s="268" t="s">
        <v>2</v>
      </c>
      <c r="B11" s="269"/>
      <c r="C11" s="84"/>
      <c r="D11" s="89"/>
      <c r="E11" s="88"/>
      <c r="F11" s="90"/>
      <c r="G11" s="85"/>
    </row>
    <row r="12" spans="1:7" ht="27" customHeight="1">
      <c r="A12" s="257" t="s">
        <v>260</v>
      </c>
      <c r="B12" s="258"/>
      <c r="C12" s="84">
        <v>604152</v>
      </c>
      <c r="D12" s="89" t="s">
        <v>1</v>
      </c>
      <c r="E12" s="88"/>
      <c r="F12" s="84">
        <f>C12-E12</f>
        <v>604152</v>
      </c>
      <c r="G12" s="85" t="s">
        <v>96</v>
      </c>
    </row>
    <row r="13" spans="1:7" ht="27" customHeight="1">
      <c r="A13" s="218" t="s">
        <v>261</v>
      </c>
      <c r="B13" s="219"/>
      <c r="C13" s="84"/>
      <c r="D13" s="89"/>
      <c r="E13" s="88"/>
      <c r="F13" s="89"/>
      <c r="G13" s="85"/>
    </row>
    <row r="14" spans="1:7" ht="27" customHeight="1">
      <c r="A14" s="220" t="s">
        <v>265</v>
      </c>
      <c r="B14" s="219"/>
      <c r="C14" s="84" t="s">
        <v>0</v>
      </c>
      <c r="D14" s="89"/>
      <c r="E14" s="88"/>
      <c r="F14" s="89"/>
      <c r="G14" s="85"/>
    </row>
    <row r="15" spans="1:7" ht="27" customHeight="1">
      <c r="A15" s="218" t="s">
        <v>266</v>
      </c>
      <c r="B15" s="219"/>
      <c r="C15" s="84">
        <v>117000</v>
      </c>
      <c r="D15" s="89" t="s">
        <v>1</v>
      </c>
      <c r="E15" s="88"/>
      <c r="F15" s="89">
        <v>117000</v>
      </c>
      <c r="G15" s="85" t="s">
        <v>161</v>
      </c>
    </row>
    <row r="16" spans="1:7" ht="27" customHeight="1">
      <c r="A16" s="218"/>
      <c r="B16" s="219"/>
      <c r="C16" s="84"/>
      <c r="D16" s="89"/>
      <c r="E16" s="88"/>
      <c r="F16" s="89"/>
      <c r="G16" s="85"/>
    </row>
    <row r="17" spans="1:7" ht="24.75">
      <c r="A17" s="250"/>
      <c r="B17" s="250"/>
      <c r="C17" s="84"/>
      <c r="D17" s="89"/>
      <c r="E17" s="88"/>
      <c r="F17" s="90"/>
      <c r="G17" s="85"/>
    </row>
    <row r="18" spans="1:7" ht="25.5" thickBot="1">
      <c r="A18" s="91"/>
      <c r="B18" s="92"/>
      <c r="C18" s="94">
        <f>SUM(C7:C17)</f>
        <v>744846</v>
      </c>
      <c r="D18" s="94">
        <f>SUM(D9:D17)</f>
        <v>0</v>
      </c>
      <c r="E18" s="94">
        <f>SUM(E7:E17)</f>
        <v>0</v>
      </c>
      <c r="F18" s="95">
        <f>SUM(F7:F17)</f>
        <v>744846</v>
      </c>
      <c r="G18" s="92"/>
    </row>
    <row r="19" spans="1:7" ht="23.25" thickTop="1">
      <c r="A19" s="91"/>
      <c r="B19" s="91"/>
      <c r="C19" s="93"/>
      <c r="D19" s="93"/>
      <c r="E19" s="93"/>
      <c r="F19" s="93"/>
      <c r="G19" s="91"/>
    </row>
    <row r="20" spans="1:7" ht="22.5">
      <c r="A20" s="91"/>
      <c r="B20" s="91"/>
      <c r="C20" s="93"/>
      <c r="D20" s="93"/>
      <c r="E20" s="93"/>
      <c r="F20" s="93"/>
      <c r="G20" s="91"/>
    </row>
    <row r="22" spans="1:4" s="5" customFormat="1" ht="24.75">
      <c r="A22" s="38" t="s">
        <v>193</v>
      </c>
      <c r="B22" s="240" t="s">
        <v>137</v>
      </c>
      <c r="C22" s="240"/>
      <c r="D22" s="38" t="s">
        <v>240</v>
      </c>
    </row>
    <row r="23" spans="1:4" s="5" customFormat="1" ht="24.75">
      <c r="A23" s="38" t="s">
        <v>284</v>
      </c>
      <c r="B23" s="38"/>
      <c r="D23" s="38" t="s">
        <v>285</v>
      </c>
    </row>
    <row r="24" spans="1:4" s="5" customFormat="1" ht="24.75">
      <c r="A24" s="38" t="s">
        <v>263</v>
      </c>
      <c r="B24" s="38"/>
      <c r="D24" s="38" t="s">
        <v>3</v>
      </c>
    </row>
    <row r="25" spans="1:6" s="5" customFormat="1" ht="24.75">
      <c r="A25" s="38" t="s">
        <v>262</v>
      </c>
      <c r="B25" s="38"/>
      <c r="C25" s="38"/>
      <c r="D25" s="240" t="s">
        <v>264</v>
      </c>
      <c r="E25" s="240"/>
      <c r="F25" s="240"/>
    </row>
    <row r="32" spans="1:7" ht="27.75">
      <c r="A32" s="231" t="s">
        <v>147</v>
      </c>
      <c r="B32" s="231"/>
      <c r="C32" s="231"/>
      <c r="D32" s="231"/>
      <c r="E32" s="231"/>
      <c r="F32" s="231"/>
      <c r="G32" s="231"/>
    </row>
    <row r="33" spans="1:7" ht="27.75">
      <c r="A33" s="231" t="s">
        <v>257</v>
      </c>
      <c r="B33" s="231"/>
      <c r="C33" s="231"/>
      <c r="D33" s="231"/>
      <c r="E33" s="231"/>
      <c r="F33" s="231"/>
      <c r="G33" s="231"/>
    </row>
    <row r="34" spans="1:7" ht="27.75">
      <c r="A34" s="259" t="s">
        <v>267</v>
      </c>
      <c r="B34" s="259"/>
      <c r="C34" s="259"/>
      <c r="D34" s="259"/>
      <c r="E34" s="259"/>
      <c r="F34" s="259"/>
      <c r="G34" s="259"/>
    </row>
    <row r="35" spans="1:7" ht="24.75">
      <c r="A35" s="260" t="s">
        <v>103</v>
      </c>
      <c r="B35" s="261"/>
      <c r="C35" s="264" t="s">
        <v>171</v>
      </c>
      <c r="D35" s="265"/>
      <c r="E35" s="266" t="s">
        <v>243</v>
      </c>
      <c r="F35" s="266" t="s">
        <v>174</v>
      </c>
      <c r="G35" s="248" t="s">
        <v>239</v>
      </c>
    </row>
    <row r="36" spans="1:7" ht="24.75">
      <c r="A36" s="262"/>
      <c r="B36" s="263"/>
      <c r="C36" s="137" t="s">
        <v>244</v>
      </c>
      <c r="D36" s="137" t="s">
        <v>104</v>
      </c>
      <c r="E36" s="267"/>
      <c r="F36" s="267"/>
      <c r="G36" s="249"/>
    </row>
    <row r="37" spans="1:7" ht="27" customHeight="1">
      <c r="A37" s="254" t="s">
        <v>55</v>
      </c>
      <c r="B37" s="254"/>
      <c r="C37" s="82"/>
      <c r="D37" s="82"/>
      <c r="E37" s="82"/>
      <c r="F37" s="82"/>
      <c r="G37" s="83"/>
    </row>
    <row r="38" spans="1:7" ht="27" customHeight="1">
      <c r="A38" s="253" t="s">
        <v>268</v>
      </c>
      <c r="B38" s="253"/>
      <c r="C38" s="84">
        <v>117000</v>
      </c>
      <c r="D38" s="84">
        <v>0</v>
      </c>
      <c r="E38" s="84">
        <v>0</v>
      </c>
      <c r="F38" s="84">
        <v>117000</v>
      </c>
      <c r="G38" s="85" t="s">
        <v>161</v>
      </c>
    </row>
    <row r="39" spans="1:7" ht="27" customHeight="1">
      <c r="A39" s="253" t="s">
        <v>269</v>
      </c>
      <c r="B39" s="253"/>
      <c r="C39" s="86"/>
      <c r="D39" s="86"/>
      <c r="E39" s="86"/>
      <c r="F39" s="84"/>
      <c r="G39" s="85"/>
    </row>
    <row r="40" spans="1:7" ht="27" customHeight="1">
      <c r="A40" s="253" t="s">
        <v>0</v>
      </c>
      <c r="B40" s="253"/>
      <c r="C40" s="87"/>
      <c r="D40" s="87"/>
      <c r="E40" s="87"/>
      <c r="F40" s="84"/>
      <c r="G40" s="85"/>
    </row>
    <row r="41" spans="1:7" ht="27" customHeight="1">
      <c r="A41" s="254" t="s">
        <v>270</v>
      </c>
      <c r="B41" s="254"/>
      <c r="C41" s="88"/>
      <c r="D41" s="88"/>
      <c r="E41" s="88"/>
      <c r="F41" s="88"/>
      <c r="G41" s="85"/>
    </row>
    <row r="42" spans="1:7" ht="27" customHeight="1">
      <c r="A42" s="255" t="s">
        <v>272</v>
      </c>
      <c r="B42" s="256"/>
      <c r="C42" s="84">
        <v>2322</v>
      </c>
      <c r="D42" s="89">
        <v>0</v>
      </c>
      <c r="E42" s="88">
        <v>0</v>
      </c>
      <c r="F42" s="90">
        <v>2322</v>
      </c>
      <c r="G42" s="85" t="s">
        <v>271</v>
      </c>
    </row>
    <row r="43" spans="1:7" ht="27" customHeight="1">
      <c r="A43" s="257"/>
      <c r="B43" s="258"/>
      <c r="C43" s="84"/>
      <c r="D43" s="89"/>
      <c r="E43" s="88"/>
      <c r="F43" s="90"/>
      <c r="G43" s="85"/>
    </row>
    <row r="44" spans="1:7" ht="27" customHeight="1">
      <c r="A44" s="250"/>
      <c r="B44" s="250"/>
      <c r="C44" s="84"/>
      <c r="D44" s="89"/>
      <c r="E44" s="88"/>
      <c r="F44" s="90"/>
      <c r="G44" s="85"/>
    </row>
    <row r="45" spans="1:7" ht="30" customHeight="1" thickBot="1">
      <c r="A45" s="91"/>
      <c r="B45" s="92"/>
      <c r="C45" s="94">
        <f>SUM(C38:C44)</f>
        <v>119322</v>
      </c>
      <c r="D45" s="94">
        <f>SUM(D40:D44)</f>
        <v>0</v>
      </c>
      <c r="E45" s="94">
        <f>SUM(E38:E44)</f>
        <v>0</v>
      </c>
      <c r="F45" s="95">
        <f>SUM(F37:F44)</f>
        <v>119322</v>
      </c>
      <c r="G45" s="92"/>
    </row>
    <row r="46" spans="1:7" ht="23.25" thickTop="1">
      <c r="A46" s="91"/>
      <c r="B46" s="91"/>
      <c r="C46" s="93"/>
      <c r="D46" s="93"/>
      <c r="E46" s="93"/>
      <c r="F46" s="93"/>
      <c r="G46" s="91"/>
    </row>
    <row r="47" spans="1:7" ht="22.5">
      <c r="A47" s="91"/>
      <c r="B47" s="91"/>
      <c r="C47" s="93"/>
      <c r="D47" s="93"/>
      <c r="E47" s="93"/>
      <c r="F47" s="93"/>
      <c r="G47" s="91"/>
    </row>
    <row r="48" spans="1:4" s="5" customFormat="1" ht="24.75">
      <c r="A48" s="38" t="s">
        <v>193</v>
      </c>
      <c r="B48" s="240" t="s">
        <v>137</v>
      </c>
      <c r="C48" s="240"/>
      <c r="D48" s="38" t="s">
        <v>240</v>
      </c>
    </row>
    <row r="49" spans="1:4" s="5" customFormat="1" ht="24.75">
      <c r="A49" s="38" t="s">
        <v>241</v>
      </c>
      <c r="B49" s="38"/>
      <c r="D49" s="38" t="s">
        <v>242</v>
      </c>
    </row>
    <row r="50" spans="1:4" s="5" customFormat="1" ht="24.75">
      <c r="A50" s="38" t="s">
        <v>263</v>
      </c>
      <c r="B50" s="38"/>
      <c r="D50" s="38" t="s">
        <v>3</v>
      </c>
    </row>
    <row r="51" spans="1:6" s="5" customFormat="1" ht="24.75">
      <c r="A51" s="38" t="s">
        <v>262</v>
      </c>
      <c r="B51" s="38"/>
      <c r="C51" s="38"/>
      <c r="D51" s="240" t="s">
        <v>264</v>
      </c>
      <c r="E51" s="240"/>
      <c r="F51" s="240"/>
    </row>
    <row r="64" spans="1:7" ht="27.75">
      <c r="A64" s="231" t="s">
        <v>147</v>
      </c>
      <c r="B64" s="231"/>
      <c r="C64" s="231"/>
      <c r="D64" s="231"/>
      <c r="E64" s="231"/>
      <c r="F64" s="231"/>
      <c r="G64" s="231"/>
    </row>
    <row r="65" spans="1:7" ht="27.75">
      <c r="A65" s="231" t="s">
        <v>2</v>
      </c>
      <c r="B65" s="231"/>
      <c r="C65" s="231"/>
      <c r="D65" s="231"/>
      <c r="E65" s="231"/>
      <c r="F65" s="231"/>
      <c r="G65" s="231"/>
    </row>
    <row r="66" spans="1:7" ht="27.75">
      <c r="A66" s="259" t="s">
        <v>267</v>
      </c>
      <c r="B66" s="259"/>
      <c r="C66" s="259"/>
      <c r="D66" s="259"/>
      <c r="E66" s="259"/>
      <c r="F66" s="259"/>
      <c r="G66" s="259"/>
    </row>
    <row r="67" spans="1:7" ht="24.75">
      <c r="A67" s="260" t="s">
        <v>103</v>
      </c>
      <c r="B67" s="261"/>
      <c r="C67" s="264" t="s">
        <v>171</v>
      </c>
      <c r="D67" s="265"/>
      <c r="E67" s="266" t="s">
        <v>243</v>
      </c>
      <c r="F67" s="266" t="s">
        <v>174</v>
      </c>
      <c r="G67" s="248" t="s">
        <v>239</v>
      </c>
    </row>
    <row r="68" spans="1:7" ht="24.75">
      <c r="A68" s="262"/>
      <c r="B68" s="263"/>
      <c r="C68" s="137" t="s">
        <v>244</v>
      </c>
      <c r="D68" s="137" t="s">
        <v>104</v>
      </c>
      <c r="E68" s="267"/>
      <c r="F68" s="267"/>
      <c r="G68" s="249"/>
    </row>
    <row r="69" spans="1:7" ht="27" customHeight="1">
      <c r="A69" s="268" t="s">
        <v>2</v>
      </c>
      <c r="B69" s="269"/>
      <c r="C69" s="84"/>
      <c r="D69" s="89"/>
      <c r="E69" s="88"/>
      <c r="F69" s="90"/>
      <c r="G69" s="85"/>
    </row>
    <row r="70" spans="1:7" ht="27" customHeight="1">
      <c r="A70" s="257" t="s">
        <v>260</v>
      </c>
      <c r="B70" s="258"/>
      <c r="C70" s="84">
        <v>604152</v>
      </c>
      <c r="D70" s="89" t="s">
        <v>1</v>
      </c>
      <c r="E70" s="88"/>
      <c r="F70" s="84">
        <f>C70-E70</f>
        <v>604152</v>
      </c>
      <c r="G70" s="85" t="s">
        <v>96</v>
      </c>
    </row>
    <row r="71" spans="1:7" ht="27" customHeight="1">
      <c r="A71" s="218" t="s">
        <v>261</v>
      </c>
      <c r="B71" s="219"/>
      <c r="C71" s="88"/>
      <c r="D71" s="221"/>
      <c r="E71" s="88"/>
      <c r="F71" s="89"/>
      <c r="G71" s="85"/>
    </row>
    <row r="72" spans="1:7" ht="27" customHeight="1">
      <c r="A72" s="253" t="s">
        <v>0</v>
      </c>
      <c r="B72" s="253"/>
      <c r="C72" s="87"/>
      <c r="D72" s="87"/>
      <c r="E72" s="87"/>
      <c r="F72" s="84"/>
      <c r="G72" s="85"/>
    </row>
    <row r="73" spans="1:7" ht="27" customHeight="1">
      <c r="A73" s="254"/>
      <c r="B73" s="254"/>
      <c r="C73" s="88"/>
      <c r="D73" s="88"/>
      <c r="E73" s="88"/>
      <c r="F73" s="88"/>
      <c r="G73" s="85"/>
    </row>
    <row r="74" spans="1:7" ht="27" customHeight="1">
      <c r="A74" s="255"/>
      <c r="B74" s="256"/>
      <c r="C74" s="84"/>
      <c r="D74" s="89"/>
      <c r="E74" s="88"/>
      <c r="F74" s="90"/>
      <c r="G74" s="85"/>
    </row>
    <row r="75" spans="1:7" ht="27" customHeight="1">
      <c r="A75" s="257"/>
      <c r="B75" s="258"/>
      <c r="C75" s="84"/>
      <c r="D75" s="89"/>
      <c r="E75" s="88"/>
      <c r="F75" s="90"/>
      <c r="G75" s="85"/>
    </row>
    <row r="76" spans="1:7" ht="27" customHeight="1">
      <c r="A76" s="250"/>
      <c r="B76" s="250"/>
      <c r="C76" s="84"/>
      <c r="D76" s="89"/>
      <c r="E76" s="88"/>
      <c r="F76" s="90"/>
      <c r="G76" s="85"/>
    </row>
    <row r="77" spans="1:7" ht="30" customHeight="1" thickBot="1">
      <c r="A77" s="91"/>
      <c r="B77" s="92"/>
      <c r="C77" s="94">
        <f>SUM(C70:C76)</f>
        <v>604152</v>
      </c>
      <c r="D77" s="94">
        <f>SUM(D72:D76)</f>
        <v>0</v>
      </c>
      <c r="E77" s="94">
        <f>SUM(E70:E76)</f>
        <v>0</v>
      </c>
      <c r="F77" s="95">
        <f>SUM(F69:F76)</f>
        <v>604152</v>
      </c>
      <c r="G77" s="92"/>
    </row>
    <row r="78" spans="1:7" ht="23.25" thickTop="1">
      <c r="A78" s="91"/>
      <c r="B78" s="91"/>
      <c r="C78" s="93"/>
      <c r="D78" s="93"/>
      <c r="E78" s="93"/>
      <c r="F78" s="93"/>
      <c r="G78" s="91"/>
    </row>
    <row r="79" spans="1:7" ht="22.5">
      <c r="A79" s="91"/>
      <c r="B79" s="91"/>
      <c r="C79" s="93"/>
      <c r="D79" s="93"/>
      <c r="E79" s="93"/>
      <c r="F79" s="93"/>
      <c r="G79" s="91"/>
    </row>
    <row r="80" spans="1:4" s="5" customFormat="1" ht="24.75">
      <c r="A80" s="38" t="s">
        <v>193</v>
      </c>
      <c r="B80" s="240" t="s">
        <v>137</v>
      </c>
      <c r="C80" s="240"/>
      <c r="D80" s="38" t="s">
        <v>240</v>
      </c>
    </row>
    <row r="81" spans="1:4" s="5" customFormat="1" ht="24.75">
      <c r="A81" s="38" t="s">
        <v>241</v>
      </c>
      <c r="B81" s="38"/>
      <c r="D81" s="38" t="s">
        <v>242</v>
      </c>
    </row>
    <row r="82" spans="1:4" s="5" customFormat="1" ht="24.75">
      <c r="A82" s="38" t="s">
        <v>263</v>
      </c>
      <c r="B82" s="38"/>
      <c r="D82" s="38" t="s">
        <v>3</v>
      </c>
    </row>
    <row r="83" spans="1:6" s="5" customFormat="1" ht="24.75">
      <c r="A83" s="38" t="s">
        <v>262</v>
      </c>
      <c r="B83" s="38"/>
      <c r="C83" s="38"/>
      <c r="D83" s="240" t="s">
        <v>264</v>
      </c>
      <c r="E83" s="240"/>
      <c r="F83" s="240"/>
    </row>
    <row r="96" spans="1:7" ht="27.75">
      <c r="A96" s="231" t="s">
        <v>147</v>
      </c>
      <c r="B96" s="231"/>
      <c r="C96" s="231"/>
      <c r="D96" s="231"/>
      <c r="E96" s="231"/>
      <c r="F96" s="231"/>
      <c r="G96" s="231"/>
    </row>
    <row r="97" spans="1:7" ht="27.75">
      <c r="A97" s="231" t="s">
        <v>18</v>
      </c>
      <c r="B97" s="231"/>
      <c r="C97" s="231"/>
      <c r="D97" s="231"/>
      <c r="E97" s="231"/>
      <c r="F97" s="231"/>
      <c r="G97" s="231"/>
    </row>
    <row r="98" spans="1:7" ht="27.75">
      <c r="A98" s="259" t="s">
        <v>267</v>
      </c>
      <c r="B98" s="259"/>
      <c r="C98" s="259"/>
      <c r="D98" s="259"/>
      <c r="E98" s="259"/>
      <c r="F98" s="259"/>
      <c r="G98" s="259"/>
    </row>
    <row r="99" spans="1:7" ht="24.75">
      <c r="A99" s="260" t="s">
        <v>103</v>
      </c>
      <c r="B99" s="261"/>
      <c r="C99" s="264" t="s">
        <v>171</v>
      </c>
      <c r="D99" s="265"/>
      <c r="E99" s="266" t="s">
        <v>243</v>
      </c>
      <c r="F99" s="266" t="s">
        <v>174</v>
      </c>
      <c r="G99" s="248" t="s">
        <v>239</v>
      </c>
    </row>
    <row r="100" spans="1:7" ht="24.75">
      <c r="A100" s="262"/>
      <c r="B100" s="263"/>
      <c r="C100" s="137" t="s">
        <v>244</v>
      </c>
      <c r="D100" s="137" t="s">
        <v>104</v>
      </c>
      <c r="E100" s="267"/>
      <c r="F100" s="267"/>
      <c r="G100" s="249"/>
    </row>
    <row r="101" spans="1:7" ht="27" customHeight="1">
      <c r="A101" s="252" t="s">
        <v>18</v>
      </c>
      <c r="B101" s="252"/>
      <c r="C101" s="86" t="s">
        <v>0</v>
      </c>
      <c r="D101" s="86"/>
      <c r="E101" s="86"/>
      <c r="F101" s="84" t="s">
        <v>0</v>
      </c>
      <c r="G101" s="85" t="s">
        <v>0</v>
      </c>
    </row>
    <row r="102" spans="1:7" ht="27" customHeight="1">
      <c r="A102" s="253" t="s">
        <v>94</v>
      </c>
      <c r="B102" s="253"/>
      <c r="C102" s="87">
        <v>21372</v>
      </c>
      <c r="D102" s="87" t="s">
        <v>1</v>
      </c>
      <c r="E102" s="87"/>
      <c r="F102" s="84">
        <f>C102-E102</f>
        <v>21372</v>
      </c>
      <c r="G102" s="85" t="s">
        <v>96</v>
      </c>
    </row>
    <row r="103" spans="1:7" ht="27" customHeight="1">
      <c r="A103" s="251" t="s">
        <v>273</v>
      </c>
      <c r="B103" s="251"/>
      <c r="C103" s="88"/>
      <c r="D103" s="88"/>
      <c r="E103" s="88"/>
      <c r="F103" s="88"/>
      <c r="G103" s="85"/>
    </row>
    <row r="104" spans="1:7" ht="27" customHeight="1">
      <c r="A104" s="253" t="s">
        <v>274</v>
      </c>
      <c r="B104" s="253"/>
      <c r="C104" s="87"/>
      <c r="D104" s="87"/>
      <c r="E104" s="87"/>
      <c r="F104" s="84"/>
      <c r="G104" s="85"/>
    </row>
    <row r="105" spans="1:7" ht="27" customHeight="1">
      <c r="A105" s="254"/>
      <c r="B105" s="254"/>
      <c r="C105" s="88"/>
      <c r="D105" s="88"/>
      <c r="E105" s="88"/>
      <c r="F105" s="88"/>
      <c r="G105" s="85"/>
    </row>
    <row r="106" spans="1:7" ht="27" customHeight="1">
      <c r="A106" s="255"/>
      <c r="B106" s="256"/>
      <c r="C106" s="84"/>
      <c r="D106" s="89"/>
      <c r="E106" s="88"/>
      <c r="F106" s="90"/>
      <c r="G106" s="85"/>
    </row>
    <row r="107" spans="1:7" ht="27" customHeight="1">
      <c r="A107" s="257"/>
      <c r="B107" s="258"/>
      <c r="C107" s="84"/>
      <c r="D107" s="89"/>
      <c r="E107" s="88"/>
      <c r="F107" s="90"/>
      <c r="G107" s="85"/>
    </row>
    <row r="108" spans="1:7" ht="27" customHeight="1">
      <c r="A108" s="250"/>
      <c r="B108" s="250"/>
      <c r="C108" s="84"/>
      <c r="D108" s="89"/>
      <c r="E108" s="88"/>
      <c r="F108" s="90"/>
      <c r="G108" s="85"/>
    </row>
    <row r="109" spans="1:7" ht="30" customHeight="1" thickBot="1">
      <c r="A109" s="91"/>
      <c r="B109" s="92"/>
      <c r="C109" s="94">
        <f>SUM(C102:C108)</f>
        <v>21372</v>
      </c>
      <c r="D109" s="94">
        <f>SUM(D104:D108)</f>
        <v>0</v>
      </c>
      <c r="E109" s="94">
        <f>SUM(E102:E108)</f>
        <v>0</v>
      </c>
      <c r="F109" s="95">
        <f>SUM(F101:F108)</f>
        <v>21372</v>
      </c>
      <c r="G109" s="92"/>
    </row>
    <row r="110" spans="1:7" ht="23.25" thickTop="1">
      <c r="A110" s="91"/>
      <c r="B110" s="91"/>
      <c r="C110" s="93"/>
      <c r="D110" s="93"/>
      <c r="E110" s="93"/>
      <c r="F110" s="93"/>
      <c r="G110" s="91"/>
    </row>
    <row r="111" spans="1:7" ht="22.5">
      <c r="A111" s="91"/>
      <c r="B111" s="91"/>
      <c r="C111" s="93"/>
      <c r="D111" s="93"/>
      <c r="E111" s="93"/>
      <c r="F111" s="93"/>
      <c r="G111" s="91"/>
    </row>
    <row r="112" spans="1:4" s="5" customFormat="1" ht="24.75">
      <c r="A112" s="38" t="s">
        <v>193</v>
      </c>
      <c r="B112" s="240" t="s">
        <v>137</v>
      </c>
      <c r="C112" s="240"/>
      <c r="D112" s="38" t="s">
        <v>240</v>
      </c>
    </row>
    <row r="113" spans="1:4" s="5" customFormat="1" ht="24.75">
      <c r="A113" s="38" t="s">
        <v>241</v>
      </c>
      <c r="B113" s="38"/>
      <c r="D113" s="38" t="s">
        <v>242</v>
      </c>
    </row>
    <row r="114" spans="1:4" s="5" customFormat="1" ht="24.75">
      <c r="A114" s="38" t="s">
        <v>263</v>
      </c>
      <c r="B114" s="38"/>
      <c r="D114" s="38" t="s">
        <v>3</v>
      </c>
    </row>
    <row r="115" spans="1:6" s="5" customFormat="1" ht="24.75">
      <c r="A115" s="38" t="s">
        <v>262</v>
      </c>
      <c r="B115" s="38"/>
      <c r="C115" s="38"/>
      <c r="D115" s="240" t="s">
        <v>264</v>
      </c>
      <c r="E115" s="240"/>
      <c r="F115" s="240"/>
    </row>
    <row r="173" ht="23.25" customHeight="1"/>
    <row r="205" spans="1:67" s="81" customFormat="1" ht="21.75">
      <c r="A205"/>
      <c r="B205"/>
      <c r="C205" s="80"/>
      <c r="D205" s="80"/>
      <c r="E205" s="80"/>
      <c r="F205" s="80"/>
      <c r="G205"/>
      <c r="H205"/>
      <c r="I205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</row>
    <row r="206" spans="1:67" s="81" customFormat="1" ht="21.75">
      <c r="A206"/>
      <c r="B206"/>
      <c r="C206" s="80"/>
      <c r="D206" s="80"/>
      <c r="E206" s="80"/>
      <c r="F206" s="80"/>
      <c r="G206"/>
      <c r="H206"/>
      <c r="I206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</row>
    <row r="207" spans="1:67" s="81" customFormat="1" ht="21.75">
      <c r="A207"/>
      <c r="B207"/>
      <c r="C207" s="80"/>
      <c r="D207" s="80"/>
      <c r="E207" s="80"/>
      <c r="F207" s="80"/>
      <c r="G207"/>
      <c r="H207"/>
      <c r="I207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</row>
    <row r="208" spans="1:67" s="81" customFormat="1" ht="21.75">
      <c r="A208"/>
      <c r="B208"/>
      <c r="C208" s="80"/>
      <c r="D208" s="80"/>
      <c r="E208" s="80"/>
      <c r="F208" s="80"/>
      <c r="G208"/>
      <c r="H208"/>
      <c r="I20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</row>
    <row r="209" spans="1:67" s="81" customFormat="1" ht="21.75">
      <c r="A209"/>
      <c r="B209"/>
      <c r="C209" s="80"/>
      <c r="D209" s="80"/>
      <c r="E209" s="80"/>
      <c r="F209" s="80"/>
      <c r="G209"/>
      <c r="H209"/>
      <c r="I209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</row>
    <row r="210" spans="1:67" s="81" customFormat="1" ht="21.75">
      <c r="A210"/>
      <c r="B210"/>
      <c r="C210" s="80"/>
      <c r="D210" s="80"/>
      <c r="E210" s="80"/>
      <c r="F210" s="80"/>
      <c r="G210"/>
      <c r="H210"/>
      <c r="I210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</row>
    <row r="211" spans="1:67" s="81" customFormat="1" ht="21.75">
      <c r="A211"/>
      <c r="B211"/>
      <c r="C211" s="80"/>
      <c r="D211" s="80"/>
      <c r="E211" s="80"/>
      <c r="F211" s="80"/>
      <c r="G211"/>
      <c r="H211"/>
      <c r="I211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</row>
    <row r="212" spans="1:67" s="81" customFormat="1" ht="21.75">
      <c r="A212"/>
      <c r="B212"/>
      <c r="C212" s="80"/>
      <c r="D212" s="80"/>
      <c r="E212" s="80"/>
      <c r="F212" s="80"/>
      <c r="G212"/>
      <c r="H212"/>
      <c r="I212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</row>
    <row r="213" spans="1:67" s="81" customFormat="1" ht="21.75">
      <c r="A213"/>
      <c r="B213"/>
      <c r="C213" s="80"/>
      <c r="D213" s="80"/>
      <c r="E213" s="80"/>
      <c r="F213" s="80"/>
      <c r="G213"/>
      <c r="H213"/>
      <c r="I213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</row>
    <row r="214" spans="1:67" s="81" customFormat="1" ht="21.75">
      <c r="A214"/>
      <c r="B214"/>
      <c r="C214" s="80"/>
      <c r="D214" s="80"/>
      <c r="E214" s="80"/>
      <c r="F214" s="80"/>
      <c r="G214"/>
      <c r="H214"/>
      <c r="I214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</row>
    <row r="215" spans="1:67" s="81" customFormat="1" ht="21.75">
      <c r="A215"/>
      <c r="B215"/>
      <c r="C215" s="80"/>
      <c r="D215" s="80"/>
      <c r="E215" s="80"/>
      <c r="F215" s="80"/>
      <c r="G215"/>
      <c r="H215"/>
      <c r="I215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</row>
    <row r="216" spans="1:67" s="81" customFormat="1" ht="21.75">
      <c r="A216"/>
      <c r="B216"/>
      <c r="C216" s="80"/>
      <c r="D216" s="80"/>
      <c r="E216" s="80"/>
      <c r="F216" s="80"/>
      <c r="G216"/>
      <c r="H216"/>
      <c r="I216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</row>
    <row r="217" spans="1:67" s="81" customFormat="1" ht="21.75">
      <c r="A217"/>
      <c r="B217"/>
      <c r="C217" s="80"/>
      <c r="D217" s="80"/>
      <c r="E217" s="80"/>
      <c r="F217" s="80"/>
      <c r="G217"/>
      <c r="H217"/>
      <c r="I217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</row>
    <row r="218" spans="1:67" s="81" customFormat="1" ht="21.75">
      <c r="A218"/>
      <c r="B218"/>
      <c r="C218" s="80"/>
      <c r="D218" s="80"/>
      <c r="E218" s="80"/>
      <c r="F218" s="80"/>
      <c r="G218"/>
      <c r="H218"/>
      <c r="I21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</row>
    <row r="219" spans="1:67" s="81" customFormat="1" ht="21.75">
      <c r="A219"/>
      <c r="B219"/>
      <c r="C219" s="80"/>
      <c r="D219" s="80"/>
      <c r="E219" s="80"/>
      <c r="F219" s="80"/>
      <c r="G219"/>
      <c r="H219"/>
      <c r="I219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</row>
    <row r="220" spans="1:67" s="81" customFormat="1" ht="21.75">
      <c r="A220"/>
      <c r="B220"/>
      <c r="C220" s="80"/>
      <c r="D220" s="80"/>
      <c r="E220" s="80"/>
      <c r="F220" s="80"/>
      <c r="G220"/>
      <c r="H220"/>
      <c r="I220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78"/>
    </row>
    <row r="221" spans="1:67" s="81" customFormat="1" ht="21.75">
      <c r="A221"/>
      <c r="B221"/>
      <c r="C221" s="80"/>
      <c r="D221" s="80"/>
      <c r="E221" s="80"/>
      <c r="F221" s="80"/>
      <c r="G221"/>
      <c r="H221"/>
      <c r="I221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  <c r="BK221" s="78"/>
      <c r="BL221" s="78"/>
      <c r="BM221" s="78"/>
      <c r="BN221" s="78"/>
      <c r="BO221" s="78"/>
    </row>
    <row r="222" spans="1:67" s="81" customFormat="1" ht="21.75">
      <c r="A222"/>
      <c r="B222"/>
      <c r="C222" s="80"/>
      <c r="D222" s="80"/>
      <c r="E222" s="80"/>
      <c r="F222" s="80"/>
      <c r="G222"/>
      <c r="H222"/>
      <c r="I222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</row>
    <row r="223" spans="1:67" s="81" customFormat="1" ht="21.75">
      <c r="A223"/>
      <c r="B223"/>
      <c r="C223" s="80"/>
      <c r="D223" s="80"/>
      <c r="E223" s="80"/>
      <c r="F223" s="80"/>
      <c r="G223"/>
      <c r="H223"/>
      <c r="I223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/>
      <c r="BK223" s="78"/>
      <c r="BL223" s="78"/>
      <c r="BM223" s="78"/>
      <c r="BN223" s="78"/>
      <c r="BO223" s="78"/>
    </row>
    <row r="224" spans="1:67" s="81" customFormat="1" ht="21.75">
      <c r="A224"/>
      <c r="B224"/>
      <c r="C224" s="80"/>
      <c r="D224" s="80"/>
      <c r="E224" s="80"/>
      <c r="F224" s="80"/>
      <c r="G224"/>
      <c r="H224"/>
      <c r="I224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</row>
    <row r="227" ht="23.25" customHeight="1"/>
    <row r="259" spans="1:67" s="81" customFormat="1" ht="21.75">
      <c r="A259"/>
      <c r="B259"/>
      <c r="C259" s="80"/>
      <c r="D259" s="80"/>
      <c r="E259" s="80"/>
      <c r="F259" s="80"/>
      <c r="G259"/>
      <c r="H259"/>
      <c r="I259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  <c r="BC259" s="78"/>
      <c r="BD259" s="78"/>
      <c r="BE259" s="78"/>
      <c r="BF259" s="78"/>
      <c r="BG259" s="78"/>
      <c r="BH259" s="78"/>
      <c r="BI259" s="78"/>
      <c r="BJ259" s="78"/>
      <c r="BK259" s="78"/>
      <c r="BL259" s="78"/>
      <c r="BM259" s="78"/>
      <c r="BN259" s="78"/>
      <c r="BO259" s="78"/>
    </row>
    <row r="260" spans="1:67" s="81" customFormat="1" ht="21.75">
      <c r="A260"/>
      <c r="B260"/>
      <c r="C260" s="80"/>
      <c r="D260" s="80"/>
      <c r="E260" s="80"/>
      <c r="F260" s="80"/>
      <c r="G260"/>
      <c r="H260"/>
      <c r="I260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  <c r="BC260" s="78"/>
      <c r="BD260" s="78"/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</row>
    <row r="261" spans="1:67" s="81" customFormat="1" ht="21.75">
      <c r="A261"/>
      <c r="B261"/>
      <c r="C261" s="80"/>
      <c r="D261" s="80"/>
      <c r="E261" s="80"/>
      <c r="F261" s="80"/>
      <c r="G261"/>
      <c r="H261"/>
      <c r="I261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</row>
    <row r="262" spans="1:67" s="81" customFormat="1" ht="21.75">
      <c r="A262"/>
      <c r="B262"/>
      <c r="C262" s="80"/>
      <c r="D262" s="80"/>
      <c r="E262" s="80"/>
      <c r="F262" s="80"/>
      <c r="G262"/>
      <c r="H262"/>
      <c r="I262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  <c r="AX262" s="78"/>
      <c r="AY262" s="78"/>
      <c r="AZ262" s="78"/>
      <c r="BA262" s="78"/>
      <c r="BB262" s="78"/>
      <c r="BC262" s="78"/>
      <c r="BD262" s="78"/>
      <c r="BE262" s="78"/>
      <c r="BF262" s="78"/>
      <c r="BG262" s="78"/>
      <c r="BH262" s="78"/>
      <c r="BI262" s="78"/>
      <c r="BJ262" s="78"/>
      <c r="BK262" s="78"/>
      <c r="BL262" s="78"/>
      <c r="BM262" s="78"/>
      <c r="BN262" s="78"/>
      <c r="BO262" s="78"/>
    </row>
    <row r="263" spans="1:67" s="81" customFormat="1" ht="21.75">
      <c r="A263"/>
      <c r="B263"/>
      <c r="C263" s="80"/>
      <c r="D263" s="80"/>
      <c r="E263" s="80"/>
      <c r="F263" s="80"/>
      <c r="G263"/>
      <c r="H263"/>
      <c r="I263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  <c r="BA263" s="78"/>
      <c r="BB263" s="78"/>
      <c r="BC263" s="78"/>
      <c r="BD263" s="78"/>
      <c r="BE263" s="78"/>
      <c r="BF263" s="78"/>
      <c r="BG263" s="78"/>
      <c r="BH263" s="78"/>
      <c r="BI263" s="78"/>
      <c r="BJ263" s="78"/>
      <c r="BK263" s="78"/>
      <c r="BL263" s="78"/>
      <c r="BM263" s="78"/>
      <c r="BN263" s="78"/>
      <c r="BO263" s="78"/>
    </row>
    <row r="264" spans="1:67" s="81" customFormat="1" ht="21.75">
      <c r="A264"/>
      <c r="B264"/>
      <c r="C264" s="80"/>
      <c r="D264" s="80"/>
      <c r="E264" s="80"/>
      <c r="F264" s="80"/>
      <c r="G264"/>
      <c r="H264"/>
      <c r="I264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8"/>
      <c r="BE264" s="78"/>
      <c r="BF264" s="78"/>
      <c r="BG264" s="78"/>
      <c r="BH264" s="78"/>
      <c r="BI264" s="78"/>
      <c r="BJ264" s="78"/>
      <c r="BK264" s="78"/>
      <c r="BL264" s="78"/>
      <c r="BM264" s="78"/>
      <c r="BN264" s="78"/>
      <c r="BO264" s="78"/>
    </row>
    <row r="265" spans="1:67" s="81" customFormat="1" ht="21.75">
      <c r="A265"/>
      <c r="B265"/>
      <c r="C265" s="80"/>
      <c r="D265" s="80"/>
      <c r="E265" s="80"/>
      <c r="F265" s="80"/>
      <c r="G265"/>
      <c r="H265"/>
      <c r="I265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8"/>
      <c r="BE265" s="78"/>
      <c r="BF265" s="78"/>
      <c r="BG265" s="78"/>
      <c r="BH265" s="78"/>
      <c r="BI265" s="78"/>
      <c r="BJ265" s="78"/>
      <c r="BK265" s="78"/>
      <c r="BL265" s="78"/>
      <c r="BM265" s="78"/>
      <c r="BN265" s="78"/>
      <c r="BO265" s="78"/>
    </row>
    <row r="266" spans="1:67" s="81" customFormat="1" ht="21.75">
      <c r="A266"/>
      <c r="B266"/>
      <c r="C266" s="80"/>
      <c r="D266" s="80"/>
      <c r="E266" s="80"/>
      <c r="F266" s="80"/>
      <c r="G266"/>
      <c r="H266"/>
      <c r="I266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8"/>
      <c r="BD266" s="78"/>
      <c r="BE266" s="78"/>
      <c r="BF266" s="78"/>
      <c r="BG266" s="78"/>
      <c r="BH266" s="78"/>
      <c r="BI266" s="78"/>
      <c r="BJ266" s="78"/>
      <c r="BK266" s="78"/>
      <c r="BL266" s="78"/>
      <c r="BM266" s="78"/>
      <c r="BN266" s="78"/>
      <c r="BO266" s="78"/>
    </row>
    <row r="267" spans="1:67" s="81" customFormat="1" ht="21.75">
      <c r="A267"/>
      <c r="B267"/>
      <c r="C267" s="80"/>
      <c r="D267" s="80"/>
      <c r="E267" s="80"/>
      <c r="F267" s="80"/>
      <c r="G267"/>
      <c r="H267"/>
      <c r="I267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8"/>
      <c r="BE267" s="78"/>
      <c r="BF267" s="78"/>
      <c r="BG267" s="78"/>
      <c r="BH267" s="78"/>
      <c r="BI267" s="78"/>
      <c r="BJ267" s="78"/>
      <c r="BK267" s="78"/>
      <c r="BL267" s="78"/>
      <c r="BM267" s="78"/>
      <c r="BN267" s="78"/>
      <c r="BO267" s="78"/>
    </row>
    <row r="268" spans="1:67" s="81" customFormat="1" ht="21.75">
      <c r="A268"/>
      <c r="B268"/>
      <c r="C268" s="80"/>
      <c r="D268" s="80"/>
      <c r="E268" s="80"/>
      <c r="F268" s="80"/>
      <c r="G268"/>
      <c r="H268"/>
      <c r="I26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8"/>
      <c r="BE268" s="78"/>
      <c r="BF268" s="78"/>
      <c r="BG268" s="78"/>
      <c r="BH268" s="78"/>
      <c r="BI268" s="78"/>
      <c r="BJ268" s="78"/>
      <c r="BK268" s="78"/>
      <c r="BL268" s="78"/>
      <c r="BM268" s="78"/>
      <c r="BN268" s="78"/>
      <c r="BO268" s="78"/>
    </row>
    <row r="269" spans="1:67" s="81" customFormat="1" ht="21.75">
      <c r="A269"/>
      <c r="B269"/>
      <c r="C269" s="80"/>
      <c r="D269" s="80"/>
      <c r="E269" s="80"/>
      <c r="F269" s="80"/>
      <c r="G269"/>
      <c r="H269"/>
      <c r="I269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  <c r="AX269" s="78"/>
      <c r="AY269" s="78"/>
      <c r="AZ269" s="78"/>
      <c r="BA269" s="78"/>
      <c r="BB269" s="78"/>
      <c r="BC269" s="78"/>
      <c r="BD269" s="78"/>
      <c r="BE269" s="78"/>
      <c r="BF269" s="78"/>
      <c r="BG269" s="78"/>
      <c r="BH269" s="78"/>
      <c r="BI269" s="78"/>
      <c r="BJ269" s="78"/>
      <c r="BK269" s="78"/>
      <c r="BL269" s="78"/>
      <c r="BM269" s="78"/>
      <c r="BN269" s="78"/>
      <c r="BO269" s="78"/>
    </row>
    <row r="270" spans="1:67" s="81" customFormat="1" ht="21.75">
      <c r="A270"/>
      <c r="B270"/>
      <c r="C270" s="80"/>
      <c r="D270" s="80"/>
      <c r="E270" s="80"/>
      <c r="F270" s="80"/>
      <c r="G270"/>
      <c r="H270"/>
      <c r="I270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  <c r="BA270" s="78"/>
      <c r="BB270" s="78"/>
      <c r="BC270" s="78"/>
      <c r="BD270" s="78"/>
      <c r="BE270" s="78"/>
      <c r="BF270" s="78"/>
      <c r="BG270" s="78"/>
      <c r="BH270" s="78"/>
      <c r="BI270" s="78"/>
      <c r="BJ270" s="78"/>
      <c r="BK270" s="78"/>
      <c r="BL270" s="78"/>
      <c r="BM270" s="78"/>
      <c r="BN270" s="78"/>
      <c r="BO270" s="78"/>
    </row>
    <row r="271" spans="1:67" s="81" customFormat="1" ht="21.75">
      <c r="A271"/>
      <c r="B271"/>
      <c r="C271" s="80"/>
      <c r="D271" s="80"/>
      <c r="E271" s="80"/>
      <c r="F271" s="80"/>
      <c r="G271"/>
      <c r="H271"/>
      <c r="I271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</row>
    <row r="272" spans="1:67" s="81" customFormat="1" ht="21.75">
      <c r="A272"/>
      <c r="B272"/>
      <c r="C272" s="80"/>
      <c r="D272" s="80"/>
      <c r="E272" s="80"/>
      <c r="F272" s="80"/>
      <c r="G272"/>
      <c r="H272"/>
      <c r="I272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  <c r="AX272" s="78"/>
      <c r="AY272" s="78"/>
      <c r="AZ272" s="78"/>
      <c r="BA272" s="78"/>
      <c r="BB272" s="78"/>
      <c r="BC272" s="78"/>
      <c r="BD272" s="78"/>
      <c r="BE272" s="78"/>
      <c r="BF272" s="78"/>
      <c r="BG272" s="78"/>
      <c r="BH272" s="78"/>
      <c r="BI272" s="78"/>
      <c r="BJ272" s="78"/>
      <c r="BK272" s="78"/>
      <c r="BL272" s="78"/>
      <c r="BM272" s="78"/>
      <c r="BN272" s="78"/>
      <c r="BO272" s="78"/>
    </row>
    <row r="273" spans="1:67" s="81" customFormat="1" ht="21.75">
      <c r="A273"/>
      <c r="B273"/>
      <c r="C273" s="80"/>
      <c r="D273" s="80"/>
      <c r="E273" s="80"/>
      <c r="F273" s="80"/>
      <c r="G273"/>
      <c r="H273"/>
      <c r="I273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8"/>
      <c r="AU273" s="78"/>
      <c r="AV273" s="78"/>
      <c r="AW273" s="78"/>
      <c r="AX273" s="78"/>
      <c r="AY273" s="78"/>
      <c r="AZ273" s="78"/>
      <c r="BA273" s="78"/>
      <c r="BB273" s="78"/>
      <c r="BC273" s="78"/>
      <c r="BD273" s="78"/>
      <c r="BE273" s="78"/>
      <c r="BF273" s="78"/>
      <c r="BG273" s="78"/>
      <c r="BH273" s="78"/>
      <c r="BI273" s="78"/>
      <c r="BJ273" s="78"/>
      <c r="BK273" s="78"/>
      <c r="BL273" s="78"/>
      <c r="BM273" s="78"/>
      <c r="BN273" s="78"/>
      <c r="BO273" s="78"/>
    </row>
    <row r="274" spans="1:67" s="81" customFormat="1" ht="21.75">
      <c r="A274"/>
      <c r="B274"/>
      <c r="C274" s="80"/>
      <c r="D274" s="80"/>
      <c r="E274" s="80"/>
      <c r="F274" s="80"/>
      <c r="G274"/>
      <c r="H274"/>
      <c r="I274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  <c r="AQ274" s="78"/>
      <c r="AR274" s="78"/>
      <c r="AS274" s="78"/>
      <c r="AT274" s="78"/>
      <c r="AU274" s="78"/>
      <c r="AV274" s="78"/>
      <c r="AW274" s="78"/>
      <c r="AX274" s="78"/>
      <c r="AY274" s="78"/>
      <c r="AZ274" s="78"/>
      <c r="BA274" s="78"/>
      <c r="BB274" s="78"/>
      <c r="BC274" s="78"/>
      <c r="BD274" s="78"/>
      <c r="BE274" s="78"/>
      <c r="BF274" s="78"/>
      <c r="BG274" s="78"/>
      <c r="BH274" s="78"/>
      <c r="BI274" s="78"/>
      <c r="BJ274" s="78"/>
      <c r="BK274" s="78"/>
      <c r="BL274" s="78"/>
      <c r="BM274" s="78"/>
      <c r="BN274" s="78"/>
      <c r="BO274" s="78"/>
    </row>
    <row r="275" spans="1:67" s="81" customFormat="1" ht="21.75">
      <c r="A275"/>
      <c r="B275"/>
      <c r="C275" s="80"/>
      <c r="D275" s="80"/>
      <c r="E275" s="80"/>
      <c r="F275" s="80"/>
      <c r="G275"/>
      <c r="H275"/>
      <c r="I275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  <c r="AX275" s="78"/>
      <c r="AY275" s="78"/>
      <c r="AZ275" s="78"/>
      <c r="BA275" s="78"/>
      <c r="BB275" s="78"/>
      <c r="BC275" s="78"/>
      <c r="BD275" s="78"/>
      <c r="BE275" s="78"/>
      <c r="BF275" s="78"/>
      <c r="BG275" s="78"/>
      <c r="BH275" s="78"/>
      <c r="BI275" s="78"/>
      <c r="BJ275" s="78"/>
      <c r="BK275" s="78"/>
      <c r="BL275" s="78"/>
      <c r="BM275" s="78"/>
      <c r="BN275" s="78"/>
      <c r="BO275" s="78"/>
    </row>
    <row r="281" ht="23.25" customHeight="1"/>
  </sheetData>
  <sheetProtection/>
  <mergeCells count="71">
    <mergeCell ref="A12:B12"/>
    <mergeCell ref="A17:B17"/>
    <mergeCell ref="B22:C22"/>
    <mergeCell ref="D25:F25"/>
    <mergeCell ref="A6:B6"/>
    <mergeCell ref="A7:B7"/>
    <mergeCell ref="A8:B8"/>
    <mergeCell ref="A9:B9"/>
    <mergeCell ref="A10:B10"/>
    <mergeCell ref="A11:B11"/>
    <mergeCell ref="A1:G1"/>
    <mergeCell ref="A2:G2"/>
    <mergeCell ref="A3:G3"/>
    <mergeCell ref="A4:B5"/>
    <mergeCell ref="C4:D4"/>
    <mergeCell ref="E4:E5"/>
    <mergeCell ref="F4:F5"/>
    <mergeCell ref="G4:G5"/>
    <mergeCell ref="A32:G32"/>
    <mergeCell ref="A33:G33"/>
    <mergeCell ref="A34:G34"/>
    <mergeCell ref="A35:B36"/>
    <mergeCell ref="C35:D35"/>
    <mergeCell ref="E35:E36"/>
    <mergeCell ref="F35:F36"/>
    <mergeCell ref="G35:G36"/>
    <mergeCell ref="A37:B37"/>
    <mergeCell ref="A38:B38"/>
    <mergeCell ref="A39:B39"/>
    <mergeCell ref="A40:B40"/>
    <mergeCell ref="A41:B41"/>
    <mergeCell ref="A42:B42"/>
    <mergeCell ref="G67:G68"/>
    <mergeCell ref="A43:B43"/>
    <mergeCell ref="A44:B44"/>
    <mergeCell ref="B48:C48"/>
    <mergeCell ref="D51:F51"/>
    <mergeCell ref="A64:G64"/>
    <mergeCell ref="A65:G65"/>
    <mergeCell ref="A69:B69"/>
    <mergeCell ref="A70:B70"/>
    <mergeCell ref="A72:B72"/>
    <mergeCell ref="A73:B73"/>
    <mergeCell ref="A74:B74"/>
    <mergeCell ref="A66:G66"/>
    <mergeCell ref="A67:B68"/>
    <mergeCell ref="C67:D67"/>
    <mergeCell ref="E67:E68"/>
    <mergeCell ref="F67:F68"/>
    <mergeCell ref="A75:B75"/>
    <mergeCell ref="A76:B76"/>
    <mergeCell ref="B80:C80"/>
    <mergeCell ref="D83:F83"/>
    <mergeCell ref="A96:G96"/>
    <mergeCell ref="A97:G97"/>
    <mergeCell ref="A98:G98"/>
    <mergeCell ref="A99:B100"/>
    <mergeCell ref="C99:D99"/>
    <mergeCell ref="E99:E100"/>
    <mergeCell ref="F99:F100"/>
    <mergeCell ref="G99:G100"/>
    <mergeCell ref="A108:B108"/>
    <mergeCell ref="B112:C112"/>
    <mergeCell ref="D115:F115"/>
    <mergeCell ref="A103:B103"/>
    <mergeCell ref="A101:B101"/>
    <mergeCell ref="A102:B102"/>
    <mergeCell ref="A104:B104"/>
    <mergeCell ref="A105:B105"/>
    <mergeCell ref="A106:B106"/>
    <mergeCell ref="A107:B107"/>
  </mergeCells>
  <printOptions/>
  <pageMargins left="0.69" right="0.21" top="0.6" bottom="0.73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="120" zoomScaleSheetLayoutView="120" zoomScalePageLayoutView="0" workbookViewId="0" topLeftCell="A37">
      <selection activeCell="H43" sqref="H43"/>
    </sheetView>
  </sheetViews>
  <sheetFormatPr defaultColWidth="9.140625" defaultRowHeight="21.75"/>
  <cols>
    <col min="1" max="1" width="2.7109375" style="0" customWidth="1"/>
    <col min="2" max="2" width="52.8515625" style="0" customWidth="1"/>
    <col min="3" max="3" width="11.28125" style="157" customWidth="1"/>
    <col min="4" max="5" width="15.28125" style="80" customWidth="1"/>
    <col min="6" max="6" width="16.8515625" style="80" customWidth="1"/>
    <col min="8" max="8" width="11.00390625" style="0" bestFit="1" customWidth="1"/>
  </cols>
  <sheetData>
    <row r="1" spans="1:6" s="181" customFormat="1" ht="21.75" customHeight="1">
      <c r="A1" s="279" t="s">
        <v>147</v>
      </c>
      <c r="B1" s="279"/>
      <c r="C1" s="279"/>
      <c r="D1" s="279"/>
      <c r="E1" s="279"/>
      <c r="F1" s="180"/>
    </row>
    <row r="2" spans="1:6" s="181" customFormat="1" ht="21.75" customHeight="1">
      <c r="A2" s="279" t="s">
        <v>121</v>
      </c>
      <c r="B2" s="279"/>
      <c r="C2" s="279"/>
      <c r="D2" s="279"/>
      <c r="E2" s="279"/>
      <c r="F2" s="180"/>
    </row>
    <row r="3" spans="1:6" s="183" customFormat="1" ht="20.25" customHeight="1">
      <c r="A3" s="280" t="s">
        <v>176</v>
      </c>
      <c r="B3" s="280"/>
      <c r="C3" s="186" t="s">
        <v>164</v>
      </c>
      <c r="D3" s="187" t="s">
        <v>163</v>
      </c>
      <c r="E3" s="187" t="s">
        <v>185</v>
      </c>
      <c r="F3" s="182"/>
    </row>
    <row r="4" spans="1:5" s="184" customFormat="1" ht="18.75" customHeight="1">
      <c r="A4" s="188" t="s">
        <v>177</v>
      </c>
      <c r="B4" s="189"/>
      <c r="C4" s="190">
        <v>411000</v>
      </c>
      <c r="D4" s="191"/>
      <c r="E4" s="191"/>
    </row>
    <row r="5" spans="1:5" s="184" customFormat="1" ht="18.75" customHeight="1">
      <c r="A5" s="192"/>
      <c r="B5" s="193" t="s">
        <v>69</v>
      </c>
      <c r="C5" s="194">
        <v>411001</v>
      </c>
      <c r="D5" s="195">
        <v>60000</v>
      </c>
      <c r="E5" s="195">
        <v>75881.17</v>
      </c>
    </row>
    <row r="6" spans="1:5" s="184" customFormat="1" ht="18.75" customHeight="1">
      <c r="A6" s="192"/>
      <c r="B6" s="193" t="s">
        <v>70</v>
      </c>
      <c r="C6" s="194">
        <v>411002</v>
      </c>
      <c r="D6" s="195">
        <v>170000</v>
      </c>
      <c r="E6" s="195">
        <v>162750.74</v>
      </c>
    </row>
    <row r="7" spans="1:5" s="184" customFormat="1" ht="18.75" customHeight="1">
      <c r="A7" s="196"/>
      <c r="B7" s="197" t="s">
        <v>71</v>
      </c>
      <c r="C7" s="198">
        <v>411003</v>
      </c>
      <c r="D7" s="199">
        <v>4000</v>
      </c>
      <c r="E7" s="200">
        <v>3800</v>
      </c>
    </row>
    <row r="8" spans="1:5" s="185" customFormat="1" ht="18.75" customHeight="1">
      <c r="A8" s="270" t="s">
        <v>172</v>
      </c>
      <c r="B8" s="271"/>
      <c r="C8" s="201"/>
      <c r="D8" s="202">
        <f>SUM(D5:D7)</f>
        <v>234000</v>
      </c>
      <c r="E8" s="202">
        <f>SUM(E5:E7)</f>
        <v>242431.90999999997</v>
      </c>
    </row>
    <row r="9" spans="1:5" s="184" customFormat="1" ht="18.75" customHeight="1">
      <c r="A9" s="203" t="s">
        <v>178</v>
      </c>
      <c r="B9" s="197"/>
      <c r="C9" s="198">
        <v>412000</v>
      </c>
      <c r="D9" s="199"/>
      <c r="E9" s="204" t="s">
        <v>0</v>
      </c>
    </row>
    <row r="10" spans="1:5" s="184" customFormat="1" ht="18.75" customHeight="1">
      <c r="A10" s="192"/>
      <c r="B10" s="193" t="s">
        <v>72</v>
      </c>
      <c r="C10" s="194">
        <v>412104</v>
      </c>
      <c r="D10" s="195">
        <v>250000</v>
      </c>
      <c r="E10" s="195">
        <v>265580</v>
      </c>
    </row>
    <row r="11" spans="1:5" s="184" customFormat="1" ht="18.75" customHeight="1">
      <c r="A11" s="192"/>
      <c r="B11" s="193" t="s">
        <v>73</v>
      </c>
      <c r="C11" s="194">
        <v>412202</v>
      </c>
      <c r="D11" s="195">
        <v>10000</v>
      </c>
      <c r="E11" s="195">
        <v>8450</v>
      </c>
    </row>
    <row r="12" spans="1:5" s="184" customFormat="1" ht="18.75" customHeight="1">
      <c r="A12" s="192"/>
      <c r="B12" s="193" t="s">
        <v>74</v>
      </c>
      <c r="C12" s="194">
        <v>412210</v>
      </c>
      <c r="D12" s="195">
        <v>20000</v>
      </c>
      <c r="E12" s="195">
        <v>4260</v>
      </c>
    </row>
    <row r="13" spans="1:5" s="184" customFormat="1" ht="18.75" customHeight="1">
      <c r="A13" s="192"/>
      <c r="B13" s="193" t="s">
        <v>75</v>
      </c>
      <c r="C13" s="194">
        <v>412303</v>
      </c>
      <c r="D13" s="195">
        <v>10000</v>
      </c>
      <c r="E13" s="195">
        <v>11220</v>
      </c>
    </row>
    <row r="14" spans="1:5" s="184" customFormat="1" ht="18.75" customHeight="1">
      <c r="A14" s="192"/>
      <c r="B14" s="193" t="s">
        <v>76</v>
      </c>
      <c r="C14" s="194">
        <v>412302</v>
      </c>
      <c r="D14" s="195">
        <v>1800</v>
      </c>
      <c r="E14" s="195">
        <v>0</v>
      </c>
    </row>
    <row r="15" spans="1:5" s="184" customFormat="1" ht="18.75" customHeight="1">
      <c r="A15" s="192"/>
      <c r="B15" s="193" t="s">
        <v>77</v>
      </c>
      <c r="C15" s="194">
        <v>412301</v>
      </c>
      <c r="D15" s="195">
        <v>5000</v>
      </c>
      <c r="E15" s="195">
        <f>D15+F15</f>
        <v>5000</v>
      </c>
    </row>
    <row r="16" spans="1:5" s="184" customFormat="1" ht="18.75" customHeight="1">
      <c r="A16" s="196"/>
      <c r="B16" s="197" t="s">
        <v>119</v>
      </c>
      <c r="C16" s="198">
        <v>412128</v>
      </c>
      <c r="D16" s="199"/>
      <c r="E16" s="195">
        <v>660</v>
      </c>
    </row>
    <row r="17" spans="1:5" s="184" customFormat="1" ht="18.75" customHeight="1">
      <c r="A17" s="196"/>
      <c r="B17" s="197" t="s">
        <v>120</v>
      </c>
      <c r="C17" s="198">
        <v>412399</v>
      </c>
      <c r="D17" s="205">
        <v>500</v>
      </c>
      <c r="E17" s="200">
        <v>31740</v>
      </c>
    </row>
    <row r="18" spans="1:5" s="185" customFormat="1" ht="18.75" customHeight="1">
      <c r="A18" s="270" t="s">
        <v>172</v>
      </c>
      <c r="B18" s="271"/>
      <c r="C18" s="201"/>
      <c r="D18" s="202">
        <f>SUM(D10:D17)</f>
        <v>297300</v>
      </c>
      <c r="E18" s="202">
        <f>SUM(E10:E17)</f>
        <v>326910</v>
      </c>
    </row>
    <row r="19" spans="1:5" s="184" customFormat="1" ht="18.75" customHeight="1">
      <c r="A19" s="203" t="s">
        <v>179</v>
      </c>
      <c r="B19" s="197"/>
      <c r="C19" s="198">
        <v>413000</v>
      </c>
      <c r="D19" s="199"/>
      <c r="E19" s="204" t="s">
        <v>0</v>
      </c>
    </row>
    <row r="20" spans="1:5" s="184" customFormat="1" ht="18.75" customHeight="1">
      <c r="A20" s="192"/>
      <c r="B20" s="193" t="s">
        <v>78</v>
      </c>
      <c r="C20" s="194">
        <v>413002</v>
      </c>
      <c r="D20" s="195">
        <v>2000</v>
      </c>
      <c r="E20" s="195">
        <v>4300</v>
      </c>
    </row>
    <row r="21" spans="1:5" s="184" customFormat="1" ht="18.75" customHeight="1">
      <c r="A21" s="192"/>
      <c r="B21" s="193" t="s">
        <v>79</v>
      </c>
      <c r="C21" s="194">
        <v>413003</v>
      </c>
      <c r="D21" s="195">
        <v>70000</v>
      </c>
      <c r="E21" s="195">
        <v>259634.69</v>
      </c>
    </row>
    <row r="22" spans="1:5" s="184" customFormat="1" ht="18.75" customHeight="1">
      <c r="A22" s="196"/>
      <c r="B22" s="197" t="s">
        <v>100</v>
      </c>
      <c r="C22" s="198">
        <v>413999</v>
      </c>
      <c r="D22" s="199">
        <v>1000</v>
      </c>
      <c r="E22" s="200">
        <v>600</v>
      </c>
    </row>
    <row r="23" spans="1:5" s="184" customFormat="1" ht="18.75" customHeight="1">
      <c r="A23" s="278" t="s">
        <v>172</v>
      </c>
      <c r="B23" s="278"/>
      <c r="C23" s="201"/>
      <c r="D23" s="202">
        <f>SUM(D20:D22)</f>
        <v>73000</v>
      </c>
      <c r="E23" s="202">
        <f>SUM(E20:E22)</f>
        <v>264534.69</v>
      </c>
    </row>
    <row r="24" spans="1:5" s="184" customFormat="1" ht="18.75" customHeight="1">
      <c r="A24" s="203" t="s">
        <v>180</v>
      </c>
      <c r="B24" s="197"/>
      <c r="C24" s="198">
        <v>414000</v>
      </c>
      <c r="D24" s="199" t="s">
        <v>0</v>
      </c>
      <c r="E24" s="204" t="s">
        <v>0</v>
      </c>
    </row>
    <row r="25" spans="1:5" s="184" customFormat="1" ht="18.75" customHeight="1">
      <c r="A25" s="192"/>
      <c r="B25" s="193" t="s">
        <v>80</v>
      </c>
      <c r="C25" s="194">
        <v>414006</v>
      </c>
      <c r="D25" s="195">
        <v>90000</v>
      </c>
      <c r="E25" s="195">
        <v>128484</v>
      </c>
    </row>
    <row r="26" spans="1:5" s="184" customFormat="1" ht="18.75" customHeight="1">
      <c r="A26" s="196"/>
      <c r="B26" s="197" t="s">
        <v>81</v>
      </c>
      <c r="C26" s="198">
        <v>414006</v>
      </c>
      <c r="D26" s="199">
        <v>180000</v>
      </c>
      <c r="E26" s="200">
        <v>185615</v>
      </c>
    </row>
    <row r="27" spans="1:5" s="185" customFormat="1" ht="18.75" customHeight="1">
      <c r="A27" s="270" t="s">
        <v>172</v>
      </c>
      <c r="B27" s="271"/>
      <c r="C27" s="201"/>
      <c r="D27" s="202">
        <f>SUM(D25:D26)</f>
        <v>270000</v>
      </c>
      <c r="E27" s="202">
        <f>SUM(E25:E26)</f>
        <v>314099</v>
      </c>
    </row>
    <row r="28" spans="1:5" s="184" customFormat="1" ht="18.75" customHeight="1">
      <c r="A28" s="203" t="s">
        <v>181</v>
      </c>
      <c r="B28" s="197"/>
      <c r="C28" s="198">
        <v>415000</v>
      </c>
      <c r="D28" s="199"/>
      <c r="E28" s="204" t="s">
        <v>0</v>
      </c>
    </row>
    <row r="29" spans="1:5" s="184" customFormat="1" ht="18.75" customHeight="1">
      <c r="A29" s="192"/>
      <c r="B29" s="193" t="s">
        <v>82</v>
      </c>
      <c r="C29" s="194">
        <v>415004</v>
      </c>
      <c r="D29" s="195">
        <v>50000</v>
      </c>
      <c r="E29" s="195">
        <v>63000</v>
      </c>
    </row>
    <row r="30" spans="1:5" s="184" customFormat="1" ht="18.75" customHeight="1">
      <c r="A30" s="196"/>
      <c r="B30" s="197" t="s">
        <v>83</v>
      </c>
      <c r="C30" s="198">
        <v>415999</v>
      </c>
      <c r="D30" s="199">
        <v>100000</v>
      </c>
      <c r="E30" s="200">
        <v>102470</v>
      </c>
    </row>
    <row r="31" spans="1:5" s="185" customFormat="1" ht="18.75" customHeight="1">
      <c r="A31" s="270" t="s">
        <v>172</v>
      </c>
      <c r="B31" s="271"/>
      <c r="C31" s="201"/>
      <c r="D31" s="202">
        <f>SUM(D29:D30)</f>
        <v>150000</v>
      </c>
      <c r="E31" s="202">
        <f>SUM(E29:E30)</f>
        <v>165470</v>
      </c>
    </row>
    <row r="32" spans="1:5" s="184" customFormat="1" ht="18.75" customHeight="1">
      <c r="A32" s="203" t="s">
        <v>182</v>
      </c>
      <c r="B32" s="197"/>
      <c r="C32" s="198">
        <v>420000</v>
      </c>
      <c r="D32" s="199"/>
      <c r="E32" s="204" t="s">
        <v>0</v>
      </c>
    </row>
    <row r="33" spans="1:5" s="184" customFormat="1" ht="18.75" customHeight="1">
      <c r="A33" s="192"/>
      <c r="B33" s="193" t="s">
        <v>84</v>
      </c>
      <c r="C33" s="194">
        <v>421002</v>
      </c>
      <c r="D33" s="195">
        <v>5045600</v>
      </c>
      <c r="E33" s="195">
        <v>9276069.26</v>
      </c>
    </row>
    <row r="34" spans="1:5" s="184" customFormat="1" ht="18.75" customHeight="1">
      <c r="A34" s="192"/>
      <c r="B34" s="193" t="s">
        <v>85</v>
      </c>
      <c r="C34" s="194">
        <v>421004</v>
      </c>
      <c r="D34" s="195">
        <v>2000000</v>
      </c>
      <c r="E34" s="195">
        <v>3294453.04</v>
      </c>
    </row>
    <row r="35" spans="1:5" s="184" customFormat="1" ht="18.75" customHeight="1">
      <c r="A35" s="192"/>
      <c r="B35" s="193" t="s">
        <v>86</v>
      </c>
      <c r="C35" s="194">
        <v>421005</v>
      </c>
      <c r="D35" s="195">
        <v>50000</v>
      </c>
      <c r="E35" s="195">
        <v>39654.69</v>
      </c>
    </row>
    <row r="36" spans="1:5" s="184" customFormat="1" ht="18.75" customHeight="1">
      <c r="A36" s="192"/>
      <c r="B36" s="193" t="s">
        <v>87</v>
      </c>
      <c r="C36" s="194">
        <v>421006</v>
      </c>
      <c r="D36" s="195">
        <v>1200000</v>
      </c>
      <c r="E36" s="195">
        <v>1503685.11</v>
      </c>
    </row>
    <row r="37" spans="1:5" s="184" customFormat="1" ht="18.75" customHeight="1">
      <c r="A37" s="192"/>
      <c r="B37" s="193" t="s">
        <v>88</v>
      </c>
      <c r="C37" s="194">
        <v>421007</v>
      </c>
      <c r="D37" s="195">
        <v>2975000</v>
      </c>
      <c r="E37" s="195">
        <v>3287443.87</v>
      </c>
    </row>
    <row r="38" spans="1:5" s="184" customFormat="1" ht="18.75" customHeight="1">
      <c r="A38" s="192"/>
      <c r="B38" s="193" t="s">
        <v>89</v>
      </c>
      <c r="C38" s="194">
        <v>421015</v>
      </c>
      <c r="D38" s="195">
        <v>1000000</v>
      </c>
      <c r="E38" s="195">
        <v>1275427</v>
      </c>
    </row>
    <row r="39" spans="1:5" s="184" customFormat="1" ht="18.75" customHeight="1">
      <c r="A39" s="192"/>
      <c r="B39" s="193" t="s">
        <v>90</v>
      </c>
      <c r="C39" s="194">
        <v>421013</v>
      </c>
      <c r="D39" s="195">
        <v>50000</v>
      </c>
      <c r="E39" s="195">
        <v>134989.49</v>
      </c>
    </row>
    <row r="40" spans="1:5" s="184" customFormat="1" ht="18.75" customHeight="1">
      <c r="A40" s="192"/>
      <c r="B40" s="193" t="s">
        <v>97</v>
      </c>
      <c r="C40" s="194">
        <v>421012</v>
      </c>
      <c r="D40" s="195">
        <v>50000</v>
      </c>
      <c r="E40" s="195">
        <v>51278.87</v>
      </c>
    </row>
    <row r="41" spans="1:5" s="184" customFormat="1" ht="18.75" customHeight="1">
      <c r="A41" s="196"/>
      <c r="B41" s="197" t="s">
        <v>99</v>
      </c>
      <c r="C41" s="198">
        <v>421008</v>
      </c>
      <c r="D41" s="199">
        <v>100</v>
      </c>
      <c r="E41" s="200">
        <v>40</v>
      </c>
    </row>
    <row r="42" spans="1:5" s="185" customFormat="1" ht="18.75" customHeight="1">
      <c r="A42" s="272" t="s">
        <v>172</v>
      </c>
      <c r="B42" s="273"/>
      <c r="C42" s="206"/>
      <c r="D42" s="207">
        <f>SUM(D33:D41)</f>
        <v>12370700</v>
      </c>
      <c r="E42" s="207">
        <f>SUM(E33:E41)</f>
        <v>18863041.33</v>
      </c>
    </row>
    <row r="43" spans="1:5" s="184" customFormat="1" ht="15.75" customHeight="1">
      <c r="A43" s="276" t="s">
        <v>183</v>
      </c>
      <c r="B43" s="277"/>
      <c r="C43" s="208">
        <v>430000</v>
      </c>
      <c r="D43" s="209"/>
      <c r="E43" s="204" t="s">
        <v>0</v>
      </c>
    </row>
    <row r="44" spans="1:5" s="184" customFormat="1" ht="15.75" customHeight="1">
      <c r="A44" s="210"/>
      <c r="B44" s="211" t="s">
        <v>98</v>
      </c>
      <c r="C44" s="212">
        <v>431002</v>
      </c>
      <c r="D44" s="213">
        <v>11105000</v>
      </c>
      <c r="E44" s="195">
        <v>11996015</v>
      </c>
    </row>
    <row r="45" spans="1:5" s="184" customFormat="1" ht="15.75" customHeight="1">
      <c r="A45" s="214"/>
      <c r="B45" s="215" t="s">
        <v>102</v>
      </c>
      <c r="C45" s="208">
        <v>440000</v>
      </c>
      <c r="D45" s="209">
        <v>0</v>
      </c>
      <c r="E45" s="200">
        <v>105000</v>
      </c>
    </row>
    <row r="46" spans="1:5" s="185" customFormat="1" ht="17.25" customHeight="1">
      <c r="A46" s="272" t="s">
        <v>172</v>
      </c>
      <c r="B46" s="273"/>
      <c r="C46" s="206"/>
      <c r="D46" s="207">
        <f>SUM(D44:D45)</f>
        <v>11105000</v>
      </c>
      <c r="E46" s="207">
        <f>SUM(E44:E45)</f>
        <v>12101015</v>
      </c>
    </row>
    <row r="47" spans="1:5" s="185" customFormat="1" ht="21.75" customHeight="1">
      <c r="A47" s="216"/>
      <c r="B47" s="274" t="s">
        <v>101</v>
      </c>
      <c r="C47" s="275"/>
      <c r="D47" s="217">
        <f>SUM(D8,D18,D23,D27,D31,D42,D46)</f>
        <v>24500000</v>
      </c>
      <c r="E47" s="217">
        <f>SUM(E8,E18,E23,E27,E31,E42,E46)</f>
        <v>32277501.93</v>
      </c>
    </row>
  </sheetData>
  <sheetProtection/>
  <mergeCells count="12">
    <mergeCell ref="A1:E1"/>
    <mergeCell ref="A2:E2"/>
    <mergeCell ref="A3:B3"/>
    <mergeCell ref="A31:B31"/>
    <mergeCell ref="A42:B42"/>
    <mergeCell ref="B47:C47"/>
    <mergeCell ref="A43:B43"/>
    <mergeCell ref="A46:B46"/>
    <mergeCell ref="A8:B8"/>
    <mergeCell ref="A18:B18"/>
    <mergeCell ref="A23:B23"/>
    <mergeCell ref="A27:B27"/>
  </mergeCells>
  <printOptions/>
  <pageMargins left="0.6692913385826772" right="0.35433070866141736" top="0.31" bottom="0.1968503937007874" header="0.28" footer="0.2362204724409449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</dc:creator>
  <cp:keywords/>
  <dc:description/>
  <cp:lastModifiedBy>KKD Windows 7 V.3</cp:lastModifiedBy>
  <cp:lastPrinted>2014-12-15T06:34:38Z</cp:lastPrinted>
  <dcterms:created xsi:type="dcterms:W3CDTF">2004-03-04T08:30:12Z</dcterms:created>
  <dcterms:modified xsi:type="dcterms:W3CDTF">2014-12-15T06:37:26Z</dcterms:modified>
  <cp:category/>
  <cp:version/>
  <cp:contentType/>
  <cp:contentStatus/>
</cp:coreProperties>
</file>